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Bootcamp\01_EXCEL\"/>
    </mc:Choice>
  </mc:AlternateContent>
  <xr:revisionPtr revIDLastSave="0" documentId="13_ncr:1_{1E5A8EEA-66D7-45E5-9B2B-0D4E899D4B0E}" xr6:coauthVersionLast="40" xr6:coauthVersionMax="40" xr10:uidLastSave="{00000000-0000-0000-0000-000000000000}"/>
  <bookViews>
    <workbookView xWindow="-120" yWindow="-120" windowWidth="29040" windowHeight="15840" activeTab="4" xr2:uid="{00000000-000D-0000-FFFF-FFFF00000000}"/>
  </bookViews>
  <sheets>
    <sheet name="Pivot1" sheetId="3" r:id="rId1"/>
    <sheet name="Pivot2" sheetId="4" r:id="rId2"/>
    <sheet name="Pivot3" sheetId="7" r:id="rId3"/>
    <sheet name="Sheet1" sheetId="1" r:id="rId4"/>
    <sheet name="Bonus" sheetId="8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G4" i="8" s="1"/>
  <c r="C3" i="8"/>
  <c r="C2" i="8"/>
  <c r="B13" i="8"/>
  <c r="E13" i="8" s="1"/>
  <c r="B12" i="8"/>
  <c r="E12" i="8" s="1"/>
  <c r="B11" i="8"/>
  <c r="E11" i="8" s="1"/>
  <c r="B10" i="8"/>
  <c r="E10" i="8" s="1"/>
  <c r="B9" i="8"/>
  <c r="B8" i="8"/>
  <c r="B7" i="8"/>
  <c r="E7" i="8" s="1"/>
  <c r="B6" i="8"/>
  <c r="E6" i="8" s="1"/>
  <c r="B5" i="8"/>
  <c r="B4" i="8"/>
  <c r="E4" i="8" s="1"/>
  <c r="H7" i="8" l="1"/>
  <c r="G9" i="8"/>
  <c r="H11" i="8"/>
  <c r="G11" i="8"/>
  <c r="H12" i="8"/>
  <c r="G7" i="8"/>
  <c r="F9" i="8"/>
  <c r="G10" i="8"/>
  <c r="H10" i="8"/>
  <c r="G12" i="8"/>
  <c r="G13" i="8"/>
  <c r="H13" i="8"/>
  <c r="H4" i="8"/>
  <c r="G6" i="8"/>
  <c r="H6" i="8"/>
  <c r="F6" i="8"/>
  <c r="F10" i="8"/>
  <c r="E5" i="8"/>
  <c r="F5" i="8" s="1"/>
  <c r="F7" i="8"/>
  <c r="F11" i="8"/>
  <c r="E8" i="8"/>
  <c r="G8" i="8" s="1"/>
  <c r="F4" i="8"/>
  <c r="F12" i="8"/>
  <c r="E9" i="8"/>
  <c r="H9" i="8" s="1"/>
  <c r="F13" i="8"/>
  <c r="B3" i="8"/>
  <c r="B2" i="8"/>
  <c r="E2" i="8" l="1"/>
  <c r="F8" i="8"/>
  <c r="H8" i="8"/>
  <c r="E3" i="8"/>
  <c r="F3" i="8"/>
  <c r="H5" i="8"/>
  <c r="G5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" i="8" l="1"/>
  <c r="G3" i="8"/>
  <c r="G2" i="8"/>
  <c r="H2" i="8"/>
  <c r="F2" i="8"/>
</calcChain>
</file>

<file path=xl/sharedStrings.xml><?xml version="1.0" encoding="utf-8"?>
<sst xmlns="http://schemas.openxmlformats.org/spreadsheetml/2006/main" count="24822" uniqueCount="8400">
  <si>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</si>
  <si>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</si>
  <si>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</si>
  <si>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</si>
  <si>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</si>
  <si>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</si>
  <si>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</si>
  <si>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</si>
  <si>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</si>
  <si>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</si>
  <si>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</si>
  <si>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</si>
  <si>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</si>
  <si>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</si>
  <si>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</si>
  <si>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</si>
  <si>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</si>
  <si>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</si>
  <si>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</si>
  <si>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</si>
  <si>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</si>
  <si>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</si>
  <si>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</si>
  <si>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</si>
  <si>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</si>
  <si>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</si>
  <si>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</si>
  <si>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</si>
  <si>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</si>
  <si>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</si>
  <si>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</si>
  <si>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</si>
  <si>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</si>
  <si>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</si>
  <si>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</si>
  <si>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</si>
  <si>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</si>
  <si>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</si>
  <si>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</si>
  <si>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</si>
  <si>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</si>
  <si>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</si>
  <si>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</si>
  <si>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</si>
  <si>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</si>
  <si>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</si>
  <si>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</si>
  <si>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</si>
  <si>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</si>
  <si>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</si>
  <si>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</si>
  <si>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</si>
  <si>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</si>
  <si>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</si>
  <si>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</si>
  <si>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</si>
  <si>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</si>
  <si>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</si>
  <si>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</si>
  <si>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</si>
  <si>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</si>
  <si>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</si>
  <si>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</si>
  <si>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</si>
  <si>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</si>
  <si>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</si>
  <si>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</si>
  <si>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</si>
  <si>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</si>
  <si>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</si>
  <si>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</si>
  <si>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</si>
  <si>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</si>
  <si>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</si>
  <si>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</si>
  <si>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</si>
  <si>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</si>
  <si>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</si>
  <si>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</si>
  <si>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</si>
  <si>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</si>
  <si>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</si>
  <si>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</si>
  <si>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</si>
  <si>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</si>
  <si>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</si>
  <si>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</si>
  <si>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</si>
  <si>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</si>
  <si>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</si>
  <si>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</si>
  <si>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</si>
  <si>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</si>
  <si>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</si>
  <si>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</si>
  <si>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</si>
  <si>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</si>
  <si>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</si>
  <si>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</si>
  <si>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</si>
  <si>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</si>
  <si>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</si>
  <si>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</si>
  <si>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</si>
  <si>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</si>
  <si>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</si>
  <si>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</si>
  <si>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</si>
  <si>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</si>
  <si>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</si>
  <si>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</si>
  <si>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</si>
  <si>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</si>
  <si>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</si>
  <si>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</si>
  <si>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</si>
  <si>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</si>
  <si>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</si>
  <si>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</si>
  <si>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</si>
  <si>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</si>
  <si>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</si>
  <si>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</si>
  <si>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</si>
  <si>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</si>
  <si>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</si>
  <si>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</si>
  <si>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</si>
  <si>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</si>
  <si>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</si>
  <si>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</si>
  <si>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</si>
  <si>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</si>
  <si>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</si>
  <si>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</si>
  <si>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</si>
  <si>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</si>
  <si>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</si>
  <si>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</si>
  <si>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</si>
  <si>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</si>
  <si>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</si>
  <si>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</si>
  <si>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</si>
  <si>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</si>
  <si>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</si>
  <si>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</si>
  <si>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</si>
  <si>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</si>
  <si>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</si>
  <si>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</si>
  <si>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</si>
  <si>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</si>
  <si>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</si>
  <si>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</si>
  <si>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</si>
  <si>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</si>
  <si>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</si>
  <si>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</si>
  <si>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</si>
  <si>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</si>
  <si>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</si>
  <si>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</si>
  <si>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</si>
  <si>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</si>
  <si>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</si>
  <si>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</si>
  <si>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</si>
  <si>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</si>
  <si>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</si>
  <si>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</si>
  <si>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</si>
  <si>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</si>
  <si>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</si>
  <si>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</si>
  <si>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</si>
  <si>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</si>
  <si>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</si>
  <si>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</si>
  <si>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</si>
  <si>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</si>
  <si>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</si>
  <si>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</si>
  <si>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</si>
  <si>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</si>
  <si>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</si>
  <si>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</si>
  <si>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</si>
  <si>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</si>
  <si>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</si>
  <si>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</si>
  <si>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</si>
  <si>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</si>
  <si>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</si>
  <si>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</si>
  <si>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</si>
  <si>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</si>
  <si>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</si>
  <si>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</si>
  <si>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</si>
  <si>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</si>
  <si>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</si>
  <si>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</si>
  <si>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</si>
  <si>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</si>
  <si>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</si>
  <si>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</si>
  <si>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</si>
  <si>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</si>
  <si>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</si>
  <si>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</si>
  <si>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</si>
  <si>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</si>
  <si>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</si>
  <si>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</si>
  <si>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</si>
  <si>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</si>
  <si>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</si>
  <si>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</si>
  <si>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</si>
  <si>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</si>
  <si>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</si>
  <si>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</si>
  <si>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</si>
  <si>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</si>
  <si>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</si>
  <si>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</si>
  <si>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</si>
  <si>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</si>
  <si>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</si>
  <si>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</si>
  <si>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</si>
  <si>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</si>
  <si>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</si>
  <si>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</si>
  <si>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</si>
  <si>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</si>
  <si>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</si>
  <si>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</si>
  <si>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</si>
  <si>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</si>
  <si>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</si>
  <si>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</si>
  <si>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</si>
  <si>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</si>
  <si>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</si>
  <si>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</si>
  <si>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</si>
  <si>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</si>
  <si>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</si>
  <si>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</si>
  <si>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</si>
  <si>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</si>
  <si>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</si>
  <si>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</si>
  <si>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</si>
  <si>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</si>
  <si>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</si>
  <si>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</si>
  <si>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</si>
  <si>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</si>
  <si>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</si>
  <si>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</si>
  <si>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</si>
  <si>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</si>
  <si>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</si>
  <si>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</si>
  <si>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</si>
  <si>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</si>
  <si>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</si>
  <si>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</si>
  <si>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</si>
  <si>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</si>
  <si>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</si>
  <si>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</si>
  <si>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</si>
  <si>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</si>
  <si>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</si>
  <si>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</si>
  <si>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</si>
  <si>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</si>
  <si>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</si>
  <si>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</si>
  <si>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</si>
  <si>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</si>
  <si>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</si>
  <si>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</si>
  <si>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</si>
  <si>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</si>
  <si>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</si>
  <si>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</si>
  <si>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</si>
  <si>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</si>
  <si>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</si>
  <si>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</si>
  <si>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</si>
  <si>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</si>
  <si>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</si>
  <si>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</si>
  <si>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</si>
  <si>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</si>
  <si>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</si>
  <si>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</si>
  <si>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</si>
  <si>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</si>
  <si>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</si>
  <si>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</si>
  <si>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</si>
  <si>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</si>
  <si>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</si>
  <si>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</si>
  <si>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</si>
  <si>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</si>
  <si>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</si>
  <si>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</si>
  <si>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</si>
  <si>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</si>
  <si>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</si>
  <si>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</si>
  <si>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</si>
  <si>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</si>
  <si>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</si>
  <si>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</si>
  <si>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</si>
  <si>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</si>
  <si>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</si>
  <si>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</si>
  <si>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</si>
  <si>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</si>
  <si>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</si>
  <si>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</si>
  <si>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</si>
  <si>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</si>
  <si>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</si>
  <si>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</si>
  <si>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</si>
  <si>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</si>
  <si>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</si>
  <si>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</si>
  <si>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</si>
  <si>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</si>
  <si>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</si>
  <si>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</si>
  <si>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</si>
  <si>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</si>
  <si>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</si>
  <si>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</si>
  <si>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</si>
  <si>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</si>
  <si>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</si>
  <si>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</si>
  <si>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</si>
  <si>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</si>
  <si>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</si>
  <si>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</si>
  <si>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</si>
  <si>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</si>
  <si>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</si>
  <si>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</si>
  <si>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</si>
  <si>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</si>
  <si>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</si>
  <si>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</si>
  <si>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</si>
  <si>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</si>
  <si>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</si>
  <si>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</si>
  <si>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</si>
  <si>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</si>
  <si>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</si>
  <si>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</si>
  <si>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</si>
  <si>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</si>
  <si>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</si>
  <si>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</si>
  <si>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</si>
  <si>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</si>
  <si>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</si>
  <si>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</si>
  <si>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</si>
  <si>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</si>
  <si>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</si>
  <si>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</si>
  <si>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</si>
  <si>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</si>
  <si>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</si>
  <si>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</si>
  <si>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</si>
  <si>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</si>
  <si>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</si>
  <si>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</si>
  <si>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</si>
  <si>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</si>
  <si>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</si>
  <si>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</si>
  <si>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</si>
  <si>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</si>
  <si>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</si>
  <si>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</si>
  <si>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</si>
  <si>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</si>
  <si>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</si>
  <si>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</si>
  <si>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</si>
  <si>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</si>
  <si>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</si>
  <si>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</si>
  <si>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</si>
  <si>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</si>
  <si>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</si>
  <si>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</si>
  <si>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</si>
  <si>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</si>
  <si>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</si>
  <si>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</si>
  <si>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</si>
  <si>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</si>
  <si>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</si>
  <si>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</si>
  <si>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</si>
  <si>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</si>
  <si>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</si>
  <si>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</si>
  <si>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</si>
  <si>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</si>
  <si>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</si>
  <si>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</si>
  <si>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</si>
  <si>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</si>
  <si>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</si>
  <si>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</si>
  <si>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</si>
  <si>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</si>
  <si>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</si>
  <si>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</si>
  <si>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</si>
  <si>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</si>
  <si>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</si>
  <si>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</si>
  <si>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</si>
  <si>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</si>
  <si>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</si>
  <si>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</si>
  <si>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</si>
  <si>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</si>
  <si>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</si>
  <si>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</si>
  <si>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</si>
  <si>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</si>
  <si>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</si>
  <si>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</si>
  <si>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</si>
  <si>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</si>
  <si>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</si>
  <si>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</si>
  <si>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</si>
  <si>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</si>
  <si>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</si>
  <si>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</si>
  <si>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</si>
  <si>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</si>
  <si>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</si>
  <si>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</si>
  <si>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</si>
  <si>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</si>
  <si>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</si>
  <si>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</si>
  <si>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</si>
  <si>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</si>
  <si>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</si>
  <si>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</si>
  <si>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</si>
  <si>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</si>
  <si>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</si>
  <si>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</si>
  <si>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</si>
  <si>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</si>
  <si>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</si>
  <si>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</si>
  <si>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</si>
  <si>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</si>
  <si>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</si>
  <si>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</si>
  <si>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</si>
  <si>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</si>
  <si>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</si>
  <si>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</si>
  <si>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</si>
  <si>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</si>
  <si>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</si>
  <si>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</si>
  <si>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</si>
  <si>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</si>
  <si>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</si>
  <si>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</si>
  <si>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</si>
  <si>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</si>
  <si>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</si>
  <si>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</si>
  <si>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</si>
  <si>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</si>
  <si>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</si>
  <si>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</si>
  <si>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</si>
  <si>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</si>
  <si>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</si>
  <si>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</si>
  <si>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</si>
  <si>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</si>
  <si>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</si>
  <si>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</si>
  <si>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</si>
  <si>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</si>
  <si>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</si>
  <si>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</si>
  <si>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</si>
  <si>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</si>
  <si>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</si>
  <si>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</si>
  <si>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</si>
  <si>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</si>
  <si>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</si>
  <si>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</si>
  <si>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</si>
  <si>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</si>
  <si>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</si>
  <si>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</si>
  <si>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</si>
  <si>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</si>
  <si>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</si>
  <si>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</si>
  <si>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</si>
  <si>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</si>
  <si>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</si>
  <si>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</si>
  <si>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</si>
  <si>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</si>
  <si>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</si>
  <si>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</si>
  <si>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</si>
  <si>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</si>
  <si>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</si>
  <si>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</si>
  <si>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</si>
  <si>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</si>
  <si>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</si>
  <si>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</si>
  <si>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</si>
  <si>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</si>
  <si>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</si>
  <si>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</si>
  <si>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</si>
  <si>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</si>
  <si>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</si>
  <si>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</si>
  <si>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</si>
  <si>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</si>
  <si>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</si>
  <si>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</si>
  <si>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</si>
  <si>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</si>
  <si>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</si>
  <si>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</si>
  <si>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</si>
  <si>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</si>
  <si>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</si>
  <si>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</si>
  <si>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</si>
  <si>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</si>
  <si>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</si>
  <si>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</si>
  <si>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</si>
  <si>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</si>
  <si>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</si>
  <si>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</si>
  <si>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</si>
  <si>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</si>
  <si>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</si>
  <si>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</si>
  <si>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</si>
  <si>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</si>
  <si>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</si>
  <si>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</si>
  <si>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</si>
  <si>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</si>
  <si>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</si>
  <si>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</si>
  <si>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</si>
  <si>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</si>
  <si>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</si>
  <si>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</si>
  <si>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</si>
  <si>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</si>
  <si>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</si>
  <si>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</si>
  <si>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</si>
  <si>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</si>
  <si>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</si>
  <si>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</si>
  <si>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</si>
  <si>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</si>
  <si>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</si>
  <si>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</si>
  <si>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</si>
  <si>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</si>
  <si>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</si>
  <si>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</si>
  <si>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</si>
  <si>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</si>
  <si>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</si>
  <si>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</si>
  <si>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</si>
  <si>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</si>
  <si>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</si>
  <si>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</si>
  <si>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</si>
  <si>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</si>
  <si>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</si>
  <si>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</si>
  <si>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</si>
  <si>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</si>
  <si>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</si>
  <si>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</si>
  <si>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</si>
  <si>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</si>
  <si>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</si>
  <si>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</si>
  <si>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</si>
  <si>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</si>
  <si>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</si>
  <si>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</si>
  <si>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</si>
  <si>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</si>
  <si>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</si>
  <si>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</si>
  <si>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</si>
  <si>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</si>
  <si>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</si>
  <si>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</si>
  <si>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</si>
  <si>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</si>
  <si>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</si>
  <si>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</si>
  <si>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</si>
  <si>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</si>
  <si>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</si>
  <si>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</si>
  <si>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</si>
  <si>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</si>
  <si>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</si>
  <si>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</si>
  <si>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</si>
  <si>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</si>
  <si>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</si>
  <si>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</si>
  <si>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</si>
  <si>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</si>
  <si>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</si>
  <si>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</si>
  <si>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</si>
  <si>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</si>
  <si>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</si>
  <si>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</si>
  <si>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</si>
  <si>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</si>
  <si>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</si>
  <si>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</si>
  <si>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</si>
  <si>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</si>
  <si>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</si>
  <si>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</si>
  <si>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</si>
  <si>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</si>
  <si>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</si>
  <si>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</si>
  <si>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</si>
  <si>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</si>
  <si>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</si>
  <si>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</si>
  <si>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</si>
  <si>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</si>
  <si>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</si>
  <si>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</si>
  <si>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</si>
  <si>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</si>
  <si>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</si>
  <si>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</si>
  <si>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</si>
  <si>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</si>
  <si>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</si>
  <si>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</si>
  <si>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</si>
  <si>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</si>
  <si>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</si>
  <si>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</si>
  <si>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</si>
  <si>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</si>
  <si>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</si>
  <si>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</si>
  <si>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</si>
  <si>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</si>
  <si>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</si>
  <si>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</si>
  <si>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</si>
  <si>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</si>
  <si>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</si>
  <si>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</si>
  <si>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</si>
  <si>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</si>
  <si>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</si>
  <si>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</si>
  <si>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</si>
  <si>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</si>
  <si>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</si>
  <si>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</si>
  <si>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</si>
  <si>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</si>
  <si>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</si>
  <si>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</si>
  <si>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</si>
  <si>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</si>
  <si>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</si>
  <si>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</si>
  <si>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</si>
  <si>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</si>
  <si>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</si>
  <si>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</si>
  <si>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</si>
  <si>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</si>
  <si>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</si>
  <si>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</si>
  <si>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</si>
  <si>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</si>
  <si>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</si>
  <si>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</si>
  <si>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</si>
  <si>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</si>
  <si>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</si>
  <si>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</si>
  <si>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</si>
  <si>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</si>
  <si>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</si>
  <si>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</si>
  <si>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</si>
  <si>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</si>
  <si>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</si>
  <si>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</si>
  <si>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</si>
  <si>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</si>
  <si>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</si>
  <si>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</si>
  <si>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</si>
  <si>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</si>
  <si>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</si>
  <si>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</si>
  <si>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</si>
  <si>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</si>
  <si>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</si>
  <si>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</si>
  <si>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</si>
  <si>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</si>
  <si>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</si>
  <si>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</si>
  <si>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</si>
  <si>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</si>
  <si>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</si>
  <si>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</si>
  <si>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</si>
  <si>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</si>
  <si>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</si>
  <si>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</si>
  <si>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</si>
  <si>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</si>
  <si>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</si>
  <si>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</si>
  <si>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</si>
  <si>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</si>
  <si>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</si>
  <si>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</si>
  <si>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</si>
  <si>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</si>
  <si>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</si>
  <si>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</si>
  <si>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</si>
  <si>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</si>
  <si>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</si>
  <si>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</si>
  <si>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</si>
  <si>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</si>
  <si>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</si>
  <si>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</si>
  <si>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</si>
  <si>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</si>
  <si>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</si>
  <si>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</si>
  <si>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</si>
  <si>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</si>
  <si>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</si>
  <si>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</si>
  <si>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</si>
  <si>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</si>
  <si>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</si>
  <si>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</si>
  <si>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</si>
  <si>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</si>
  <si>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</si>
  <si>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</si>
  <si>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</si>
  <si>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</si>
  <si>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</si>
  <si>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</si>
  <si>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</si>
  <si>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</si>
  <si>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</si>
  <si>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</si>
  <si>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</si>
  <si>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</si>
  <si>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</si>
  <si>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</si>
  <si>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</si>
  <si>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</si>
  <si>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</si>
  <si>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</si>
  <si>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</si>
  <si>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</si>
  <si>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</si>
  <si>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</si>
  <si>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</si>
  <si>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</si>
  <si>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</si>
  <si>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</si>
  <si>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</si>
  <si>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</si>
  <si>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</si>
  <si>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</si>
  <si>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</si>
  <si>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</si>
  <si>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</si>
  <si>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</si>
  <si>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</si>
  <si>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</si>
  <si>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</si>
  <si>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</si>
  <si>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</si>
  <si>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</si>
  <si>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</si>
  <si>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</si>
  <si>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</si>
  <si>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</si>
  <si>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</si>
  <si>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</si>
  <si>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</si>
  <si>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</si>
  <si>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</si>
  <si>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</si>
  <si>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</si>
  <si>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</si>
  <si>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</si>
  <si>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</si>
  <si>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</si>
  <si>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</si>
  <si>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</si>
  <si>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</si>
  <si>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</si>
  <si>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</si>
  <si>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</si>
  <si>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</si>
  <si>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</si>
  <si>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</si>
  <si>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</si>
  <si>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</si>
  <si>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</si>
  <si>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</si>
  <si>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</si>
  <si>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</si>
  <si>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</si>
  <si>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</si>
  <si>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</si>
  <si>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</si>
  <si>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</si>
  <si>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</si>
  <si>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</si>
  <si>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</si>
  <si>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</si>
  <si>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</si>
  <si>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</si>
  <si>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</si>
  <si>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</si>
  <si>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</si>
  <si>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</si>
  <si>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</si>
  <si>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</si>
  <si>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</si>
  <si>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</si>
  <si>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</si>
  <si>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</si>
  <si>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</si>
  <si>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</si>
  <si>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</si>
  <si>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</si>
  <si>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</si>
  <si>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</si>
  <si>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</si>
  <si>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</si>
  <si>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</si>
  <si>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</si>
  <si>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</si>
  <si>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</si>
  <si>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</si>
  <si>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</si>
  <si>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</si>
  <si>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</si>
  <si>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</si>
  <si>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</si>
  <si>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</si>
  <si>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</si>
  <si>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</si>
  <si>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</si>
  <si>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</si>
  <si>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</si>
  <si>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</si>
  <si>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</si>
  <si>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</si>
  <si>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</si>
  <si>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</si>
  <si>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</si>
  <si>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</si>
  <si>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</si>
  <si>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</si>
  <si>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</si>
  <si>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</si>
  <si>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</si>
  <si>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</si>
  <si>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</si>
  <si>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</si>
  <si>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</si>
  <si>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</si>
  <si>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</si>
  <si>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</si>
  <si>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</si>
  <si>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</si>
  <si>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</si>
  <si>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</si>
  <si>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</si>
  <si>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</si>
  <si>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</si>
  <si>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</si>
  <si>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</si>
  <si>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</si>
  <si>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</si>
  <si>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</si>
  <si>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</si>
  <si>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</si>
  <si>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</si>
  <si>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</si>
  <si>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</si>
  <si>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</si>
  <si>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</si>
  <si>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</si>
  <si>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</si>
  <si>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</si>
  <si>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</si>
  <si>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</si>
  <si>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</si>
  <si>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</si>
  <si>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</si>
  <si>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</si>
  <si>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</si>
  <si>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</si>
  <si>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</si>
  <si>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</si>
  <si>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</si>
  <si>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</si>
  <si>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</si>
  <si>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</si>
  <si>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</si>
  <si>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</si>
  <si>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</si>
  <si>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</si>
  <si>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</si>
  <si>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</si>
  <si>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</si>
  <si>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</si>
  <si>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</si>
  <si>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</si>
  <si>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</si>
  <si>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</si>
  <si>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</si>
  <si>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</si>
  <si>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</si>
  <si>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</si>
  <si>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</si>
  <si>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</si>
  <si>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</si>
  <si>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</si>
  <si>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</si>
  <si>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</si>
  <si>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</si>
  <si>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</si>
  <si>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</si>
  <si>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</si>
  <si>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</si>
  <si>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</si>
  <si>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</si>
  <si>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</si>
  <si>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</si>
  <si>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</si>
  <si>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</si>
  <si>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</si>
  <si>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</si>
  <si>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</si>
  <si>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</si>
  <si>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</si>
  <si>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</si>
  <si>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</si>
  <si>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</si>
  <si>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</si>
  <si>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</si>
  <si>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</si>
  <si>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</si>
  <si>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</si>
  <si>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</si>
  <si>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</si>
  <si>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</si>
  <si>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</si>
  <si>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</si>
  <si>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</si>
  <si>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</si>
  <si>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</si>
  <si>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</si>
  <si>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</si>
  <si>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</si>
  <si>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</si>
  <si>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</si>
  <si>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</si>
  <si>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</si>
  <si>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</si>
  <si>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</si>
  <si>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</si>
  <si>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</si>
  <si>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</si>
  <si>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</si>
  <si>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</si>
  <si>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</si>
  <si>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</si>
  <si>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</si>
  <si>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</si>
  <si>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</si>
  <si>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</si>
  <si>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</si>
  <si>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</si>
  <si>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</si>
  <si>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</si>
  <si>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</si>
  <si>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</si>
  <si>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</si>
  <si>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</si>
  <si>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</si>
  <si>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</si>
  <si>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</si>
  <si>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</si>
  <si>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</si>
  <si>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</si>
  <si>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</si>
  <si>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</si>
  <si>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</si>
  <si>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</si>
  <si>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</si>
  <si>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</si>
  <si>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</si>
  <si>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</si>
  <si>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</si>
  <si>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</si>
  <si>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</si>
  <si>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</si>
  <si>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</si>
  <si>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</si>
  <si>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</si>
  <si>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</si>
  <si>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</si>
  <si>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</si>
  <si>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</si>
  <si>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</si>
  <si>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</si>
  <si>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</si>
  <si>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</si>
  <si>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</si>
  <si>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</si>
  <si>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</si>
  <si>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</si>
  <si>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</si>
  <si>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</si>
  <si>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</si>
  <si>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</si>
  <si>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</si>
  <si>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</si>
  <si>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</si>
  <si>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</si>
  <si>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</si>
  <si>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</si>
  <si>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</si>
  <si>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</si>
  <si>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</si>
  <si>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</si>
  <si>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</si>
  <si>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</si>
  <si>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</si>
  <si>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</si>
  <si>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</si>
  <si>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</si>
  <si>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</si>
  <si>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</si>
  <si>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</si>
  <si>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</si>
  <si>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</si>
  <si>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</si>
  <si>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</si>
  <si>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</si>
  <si>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</si>
  <si>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</si>
  <si>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</si>
  <si>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</si>
  <si>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</si>
  <si>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</si>
  <si>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</si>
  <si>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</si>
  <si>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</si>
  <si>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</si>
  <si>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</si>
  <si>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</si>
  <si>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</si>
  <si>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</si>
  <si>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</si>
  <si>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</si>
  <si>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</si>
  <si>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</si>
  <si>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</si>
  <si>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</si>
  <si>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</si>
  <si>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</si>
  <si>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</si>
  <si>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</si>
  <si>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</si>
  <si>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</si>
  <si>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</si>
  <si>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</si>
  <si>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</si>
  <si>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</si>
  <si>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</si>
  <si>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</si>
  <si>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</si>
  <si>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</si>
  <si>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</si>
  <si>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</si>
  <si>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</si>
  <si>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</si>
  <si>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</si>
  <si>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</si>
  <si>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</si>
  <si>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</si>
  <si>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</si>
  <si>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</si>
  <si>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</si>
  <si>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</si>
  <si>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</si>
  <si>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</si>
  <si>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</si>
  <si>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</si>
  <si>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</si>
  <si>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</si>
  <si>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</si>
  <si>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</si>
  <si>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</si>
  <si>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</si>
  <si>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</si>
  <si>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</si>
  <si>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</si>
  <si>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</si>
  <si>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</si>
  <si>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</si>
  <si>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</si>
  <si>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</si>
  <si>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</si>
  <si>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</si>
  <si>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</si>
  <si>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</si>
  <si>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</si>
  <si>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</si>
  <si>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</si>
  <si>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</si>
  <si>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</si>
  <si>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</si>
  <si>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</si>
  <si>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</si>
  <si>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</si>
  <si>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</si>
  <si>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</si>
  <si>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</si>
  <si>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</si>
  <si>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</si>
  <si>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</si>
  <si>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</si>
  <si>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</si>
  <si>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</si>
  <si>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</si>
  <si>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</si>
  <si>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</si>
  <si>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</si>
  <si>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</si>
  <si>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</si>
  <si>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</si>
  <si>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</si>
  <si>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</si>
  <si>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</si>
  <si>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</si>
  <si>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</si>
  <si>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</si>
  <si>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</si>
  <si>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</si>
  <si>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</si>
  <si>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</si>
  <si>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</si>
  <si>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</si>
  <si>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</si>
  <si>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</si>
  <si>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</si>
  <si>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</si>
  <si>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</si>
  <si>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</si>
  <si>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</si>
  <si>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</si>
  <si>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</si>
  <si>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</si>
  <si>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</si>
  <si>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</si>
  <si>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</si>
  <si>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</si>
  <si>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</si>
  <si>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</si>
  <si>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</si>
  <si>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</si>
  <si>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</si>
  <si>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</si>
  <si>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</si>
  <si>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</si>
  <si>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</si>
  <si>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</si>
  <si>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</si>
  <si>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</si>
  <si>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</si>
  <si>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</si>
  <si>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</si>
  <si>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</si>
  <si>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</si>
  <si>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</si>
  <si>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</si>
  <si>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</si>
  <si>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</si>
  <si>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</si>
  <si>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</si>
  <si>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</si>
  <si>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</si>
  <si>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</si>
  <si>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</si>
  <si>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</si>
  <si>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</si>
  <si>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</si>
  <si>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</si>
  <si>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</si>
  <si>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</si>
  <si>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</si>
  <si>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</si>
  <si>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</si>
  <si>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</si>
  <si>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</si>
  <si>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</si>
  <si>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</si>
  <si>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</si>
  <si>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</si>
  <si>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</si>
  <si>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</si>
  <si>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</si>
  <si>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</si>
  <si>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</si>
  <si>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</si>
  <si>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</si>
  <si>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</si>
  <si>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</si>
  <si>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</si>
  <si>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</si>
  <si>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</si>
  <si>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</si>
  <si>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</si>
  <si>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</si>
  <si>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</si>
  <si>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</si>
  <si>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</si>
  <si>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</si>
  <si>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</si>
  <si>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</si>
  <si>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</si>
  <si>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</si>
  <si>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</si>
  <si>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</si>
  <si>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</si>
  <si>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</si>
  <si>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</si>
  <si>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</si>
  <si>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</si>
  <si>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</si>
  <si>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</si>
  <si>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</si>
  <si>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</si>
  <si>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</si>
  <si>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</si>
  <si>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</si>
  <si>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</si>
  <si>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</si>
  <si>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</si>
  <si>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</si>
  <si>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</si>
  <si>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</si>
  <si>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</si>
  <si>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</si>
  <si>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</si>
  <si>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</si>
  <si>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</si>
  <si>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</si>
  <si>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</si>
  <si>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</si>
  <si>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</si>
  <si>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</si>
  <si>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</si>
  <si>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</si>
  <si>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</si>
  <si>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</si>
  <si>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</si>
  <si>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</si>
  <si>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</si>
  <si>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</si>
  <si>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</si>
  <si>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</si>
  <si>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</si>
  <si>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</si>
  <si>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</si>
  <si>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</si>
  <si>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</si>
  <si>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</si>
  <si>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</si>
  <si>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</si>
  <si>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</si>
  <si>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</si>
  <si>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</si>
  <si>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</si>
  <si>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</si>
  <si>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</si>
  <si>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</si>
  <si>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</si>
  <si>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</si>
  <si>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</si>
  <si>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</si>
  <si>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</si>
  <si>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</si>
  <si>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</si>
  <si>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</si>
  <si>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</si>
  <si>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</si>
  <si>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</si>
  <si>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</si>
  <si>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</si>
  <si>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</si>
  <si>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</si>
  <si>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</si>
  <si>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</si>
  <si>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</si>
  <si>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</si>
  <si>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</si>
  <si>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</si>
  <si>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</si>
  <si>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</si>
  <si>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</si>
  <si>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</si>
  <si>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</si>
  <si>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</si>
  <si>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</si>
  <si>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</si>
  <si>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</si>
  <si>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</si>
  <si>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</si>
  <si>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</si>
  <si>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</si>
  <si>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</si>
  <si>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</si>
  <si>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</si>
  <si>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</si>
  <si>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</si>
  <si>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</si>
  <si>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</si>
  <si>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</si>
  <si>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</si>
  <si>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</si>
  <si>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</si>
  <si>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</si>
  <si>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</si>
  <si>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</si>
  <si>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</si>
  <si>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</si>
  <si>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</si>
  <si>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</si>
  <si>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</si>
  <si>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</si>
  <si>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</si>
  <si>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</si>
  <si>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</si>
  <si>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</si>
  <si>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</si>
  <si>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</si>
  <si>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</si>
  <si>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</si>
  <si>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</si>
  <si>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</si>
  <si>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</si>
  <si>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</si>
  <si>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</si>
  <si>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</si>
  <si>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</si>
  <si>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</si>
  <si>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</si>
  <si>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</si>
  <si>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</si>
  <si>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</si>
  <si>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</si>
  <si>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</si>
  <si>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</si>
  <si>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</si>
  <si>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</si>
  <si>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</si>
  <si>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</si>
  <si>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</si>
  <si>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</si>
  <si>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</si>
  <si>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</si>
  <si>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</si>
  <si>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</si>
  <si>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</si>
  <si>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</si>
  <si>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</si>
  <si>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</si>
  <si>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</si>
  <si>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</si>
  <si>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</si>
  <si>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</si>
  <si>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</si>
  <si>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</si>
  <si>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</si>
  <si>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</si>
  <si>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</si>
  <si>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</si>
  <si>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</si>
  <si>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</si>
  <si>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</si>
  <si>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</si>
  <si>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</si>
  <si>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</si>
  <si>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</si>
  <si>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</si>
  <si>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</si>
  <si>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</si>
  <si>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</si>
  <si>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</si>
  <si>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</si>
  <si>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</si>
  <si>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</si>
  <si>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</si>
  <si>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</si>
  <si>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</si>
  <si>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</si>
  <si>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</si>
  <si>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</si>
  <si>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</si>
  <si>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</si>
  <si>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</si>
  <si>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</si>
  <si>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</si>
  <si>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</si>
  <si>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</si>
  <si>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</si>
  <si>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</si>
  <si>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</si>
  <si>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</si>
  <si>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</si>
  <si>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</si>
  <si>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</si>
  <si>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</si>
  <si>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</si>
  <si>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</si>
  <si>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</si>
  <si>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</si>
  <si>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</si>
  <si>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</si>
  <si>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</si>
  <si>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</si>
  <si>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</si>
  <si>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</si>
  <si>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</si>
  <si>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</si>
  <si>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</si>
  <si>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</si>
  <si>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</si>
  <si>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</si>
  <si>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</si>
  <si>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</si>
  <si>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</si>
  <si>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</si>
  <si>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</si>
  <si>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</si>
  <si>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</si>
  <si>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</si>
  <si>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</si>
  <si>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</si>
  <si>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</si>
  <si>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</si>
  <si>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</si>
  <si>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</si>
  <si>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</si>
  <si>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</si>
  <si>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</si>
  <si>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</si>
  <si>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</si>
  <si>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</si>
  <si>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</si>
  <si>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</si>
  <si>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</si>
  <si>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</si>
  <si>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</si>
  <si>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</si>
  <si>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</si>
  <si>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</si>
  <si>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</si>
  <si>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</si>
  <si>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</si>
  <si>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</si>
  <si>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</si>
  <si>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</si>
  <si>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</si>
  <si>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</si>
  <si>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</si>
  <si>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</si>
  <si>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</si>
  <si>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</si>
  <si>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</si>
  <si>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</si>
  <si>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</si>
  <si>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</si>
  <si>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</si>
  <si>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</si>
  <si>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</si>
  <si>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</si>
  <si>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</si>
  <si>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</si>
  <si>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</si>
  <si>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</si>
  <si>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</si>
  <si>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</si>
  <si>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</si>
  <si>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</si>
  <si>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</si>
  <si>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</si>
  <si>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</si>
  <si>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</si>
  <si>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</si>
  <si>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</si>
  <si>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</si>
  <si>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</si>
  <si>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</si>
  <si>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</si>
  <si>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</si>
  <si>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</si>
  <si>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</si>
  <si>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</si>
  <si>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</si>
  <si>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</si>
  <si>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</si>
  <si>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</si>
  <si>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</si>
  <si>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</si>
  <si>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</si>
  <si>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</si>
  <si>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</si>
  <si>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</si>
  <si>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</si>
  <si>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</si>
  <si>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</si>
  <si>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</si>
  <si>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</si>
  <si>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</si>
  <si>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</si>
  <si>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</si>
  <si>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</si>
  <si>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</si>
  <si>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</si>
  <si>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</si>
  <si>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</si>
  <si>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</si>
  <si>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</si>
  <si>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</si>
  <si>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</si>
  <si>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</si>
  <si>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</si>
  <si>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</si>
  <si>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</si>
  <si>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</si>
  <si>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</si>
  <si>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</si>
  <si>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</si>
  <si>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</si>
  <si>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</si>
  <si>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</si>
  <si>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</si>
  <si>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</si>
  <si>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</si>
  <si>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</si>
  <si>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</si>
  <si>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</si>
  <si>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</si>
  <si>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</si>
  <si>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</si>
  <si>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</si>
  <si>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</si>
  <si>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</si>
  <si>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</si>
  <si>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</si>
  <si>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</si>
  <si>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</si>
  <si>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</si>
  <si>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</si>
  <si>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</si>
  <si>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</si>
  <si>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</si>
  <si>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</si>
  <si>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</si>
  <si>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</si>
  <si>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</si>
  <si>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</si>
  <si>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</si>
  <si>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</si>
  <si>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</si>
  <si>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</si>
  <si>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</si>
  <si>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</si>
  <si>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</si>
  <si>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</si>
  <si>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</si>
  <si>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</si>
  <si>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</si>
  <si>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</si>
  <si>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</si>
  <si>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</si>
  <si>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</si>
  <si>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</si>
  <si>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</si>
  <si>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</si>
  <si>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</si>
  <si>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</si>
  <si>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</si>
  <si>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</si>
  <si>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</si>
  <si>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</si>
  <si>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</si>
  <si>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</si>
  <si>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</si>
  <si>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</si>
  <si>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</si>
  <si>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</si>
  <si>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</si>
  <si>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</si>
  <si>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</si>
  <si>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</si>
  <si>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</si>
  <si>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</si>
  <si>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</si>
  <si>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</si>
  <si>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</si>
  <si>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</si>
  <si>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</si>
  <si>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</si>
  <si>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</si>
  <si>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</si>
  <si>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</si>
  <si>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</si>
  <si>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</si>
  <si>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</si>
  <si>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</si>
  <si>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</si>
  <si>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</si>
  <si>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</si>
  <si>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</si>
  <si>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</si>
  <si>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</si>
  <si>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</si>
  <si>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</si>
  <si>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</si>
  <si>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</si>
  <si>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</si>
  <si>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</si>
  <si>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</si>
  <si>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</si>
  <si>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</si>
  <si>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</si>
  <si>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</si>
  <si>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</si>
  <si>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</si>
  <si>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</si>
  <si>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</si>
  <si>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</si>
  <si>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</si>
  <si>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</si>
  <si>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</si>
  <si>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</si>
  <si>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</si>
  <si>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</si>
  <si>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</si>
  <si>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</si>
  <si>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</si>
  <si>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</si>
  <si>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</si>
  <si>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</si>
  <si>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</si>
  <si>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</si>
  <si>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</si>
  <si>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</si>
  <si>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</si>
  <si>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</si>
  <si>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</si>
  <si>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</si>
  <si>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</si>
  <si>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</si>
  <si>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</si>
  <si>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</si>
  <si>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</si>
  <si>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</si>
  <si>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</si>
  <si>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</si>
  <si>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</si>
  <si>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</si>
  <si>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</si>
  <si>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</si>
  <si>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</si>
  <si>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</si>
  <si>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</si>
  <si>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</si>
  <si>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</si>
  <si>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</si>
  <si>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</si>
  <si>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</si>
  <si>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</si>
  <si>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</si>
  <si>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</si>
  <si>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</si>
  <si>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</si>
  <si>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</si>
  <si>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</si>
  <si>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</si>
  <si>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</si>
  <si>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</si>
  <si>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</si>
  <si>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</si>
  <si>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</si>
  <si>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</si>
  <si>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</si>
  <si>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</si>
  <si>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</si>
  <si>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</si>
  <si>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</si>
  <si>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</si>
  <si>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</si>
  <si>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</si>
  <si>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</si>
  <si>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</si>
  <si>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</si>
  <si>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</si>
  <si>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</si>
  <si>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</si>
  <si>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</si>
  <si>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</si>
  <si>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</si>
  <si>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</si>
  <si>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</si>
  <si>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</si>
  <si>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</si>
  <si>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</si>
  <si>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</si>
  <si>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</si>
  <si>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</si>
  <si>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</si>
  <si>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</si>
  <si>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</si>
  <si>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</si>
  <si>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</si>
  <si>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</si>
  <si>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</si>
  <si>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</si>
  <si>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</si>
  <si>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</si>
  <si>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</si>
  <si>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</si>
  <si>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</si>
  <si>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</si>
  <si>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</si>
  <si>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</si>
  <si>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</si>
  <si>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</si>
  <si>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</si>
  <si>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</si>
  <si>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</si>
  <si>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</si>
  <si>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</si>
  <si>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</si>
  <si>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</si>
  <si>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</si>
  <si>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</si>
  <si>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</si>
  <si>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</si>
  <si>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</si>
  <si>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</si>
  <si>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</si>
  <si>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</si>
  <si>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</si>
  <si>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</si>
  <si>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</si>
  <si>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</si>
  <si>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</si>
  <si>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</si>
  <si>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</si>
  <si>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</si>
  <si>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</si>
  <si>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</si>
  <si>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</si>
  <si>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</si>
  <si>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</si>
  <si>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</si>
  <si>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</si>
  <si>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</si>
  <si>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</si>
  <si>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</si>
  <si>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</si>
  <si>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</si>
  <si>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</si>
  <si>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</si>
  <si>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</si>
  <si>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</si>
  <si>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</si>
  <si>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</si>
  <si>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</si>
  <si>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</si>
  <si>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</si>
  <si>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</si>
  <si>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</si>
  <si>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</si>
  <si>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</si>
  <si>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</si>
  <si>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</si>
  <si>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</si>
  <si>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</si>
  <si>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</si>
  <si>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</si>
  <si>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</si>
  <si>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</si>
  <si>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</si>
  <si>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</si>
  <si>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</si>
  <si>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</si>
  <si>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</si>
  <si>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</si>
  <si>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</si>
  <si>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</si>
  <si>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</si>
  <si>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</si>
  <si>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</si>
  <si>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</si>
  <si>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</si>
  <si>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</si>
  <si>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</si>
  <si>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</si>
  <si>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</si>
  <si>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</si>
  <si>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</si>
  <si>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</si>
  <si>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</si>
  <si>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</si>
  <si>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</si>
  <si>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</si>
  <si>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</si>
  <si>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</si>
  <si>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</si>
  <si>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</si>
  <si>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</si>
  <si>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</si>
  <si>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</si>
  <si>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</si>
  <si>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</si>
  <si>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</si>
  <si>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</si>
  <si>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</si>
  <si>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</si>
  <si>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</si>
  <si>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</si>
  <si>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</si>
  <si>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</si>
  <si>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</si>
  <si>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</si>
  <si>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</si>
  <si>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</si>
  <si>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</si>
  <si>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</si>
  <si>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</si>
  <si>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</si>
  <si>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</si>
  <si>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</si>
  <si>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</si>
  <si>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</si>
  <si>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</si>
  <si>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</si>
  <si>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</si>
  <si>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</si>
  <si>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</si>
  <si>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</si>
  <si>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</si>
  <si>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</si>
  <si>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</si>
  <si>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</si>
  <si>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</si>
  <si>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</si>
  <si>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</si>
  <si>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</si>
  <si>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</si>
  <si>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</si>
  <si>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</si>
  <si>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</si>
  <si>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</si>
  <si>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</si>
  <si>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</si>
  <si>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</si>
  <si>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</si>
  <si>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</si>
  <si>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</si>
  <si>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</si>
  <si>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</si>
  <si>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</si>
  <si>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</si>
  <si>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</si>
  <si>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</si>
  <si>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</si>
  <si>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</si>
  <si>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</si>
  <si>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</si>
  <si>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</si>
  <si>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</si>
  <si>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</si>
  <si>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</si>
  <si>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</si>
  <si>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</si>
  <si>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</si>
  <si>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</si>
  <si>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</si>
  <si>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</si>
  <si>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</si>
  <si>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</si>
  <si>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</si>
  <si>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</si>
  <si>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</si>
  <si>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</si>
  <si>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</si>
  <si>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</si>
  <si>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</si>
  <si>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</si>
  <si>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</si>
  <si>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</si>
  <si>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</si>
  <si>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</si>
  <si>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</si>
  <si>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</si>
  <si>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</si>
  <si>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</si>
  <si>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</si>
  <si>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</si>
  <si>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</si>
  <si>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</si>
  <si>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</si>
  <si>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</si>
  <si>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</si>
  <si>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</si>
  <si>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</si>
  <si>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</si>
  <si>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</si>
  <si>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</si>
  <si>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</si>
  <si>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</si>
  <si>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</si>
  <si>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</si>
  <si>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</si>
  <si>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</si>
  <si>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</si>
  <si>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</si>
  <si>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</si>
  <si>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</si>
  <si>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</si>
  <si>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</si>
  <si>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</si>
  <si>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</si>
  <si>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</si>
  <si>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</si>
  <si>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</si>
  <si>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</si>
  <si>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</si>
  <si>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</si>
  <si>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</si>
  <si>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</si>
  <si>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</si>
  <si>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</si>
  <si>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</si>
  <si>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</si>
  <si>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</si>
  <si>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</si>
  <si>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</si>
  <si>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</si>
  <si>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</si>
  <si>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</si>
  <si>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</si>
  <si>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</si>
  <si>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</si>
  <si>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</si>
  <si>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</si>
  <si>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</si>
  <si>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</si>
  <si>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</si>
  <si>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</si>
  <si>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</si>
  <si>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</si>
  <si>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</si>
  <si>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</si>
  <si>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</si>
  <si>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</si>
  <si>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</si>
  <si>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</si>
  <si>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</si>
  <si>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</si>
  <si>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</si>
  <si>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</si>
  <si>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</si>
  <si>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</si>
  <si>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</si>
  <si>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</si>
  <si>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</si>
  <si>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</si>
  <si>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</si>
  <si>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</si>
  <si>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</si>
  <si>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</si>
  <si>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</si>
  <si>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</si>
  <si>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</si>
  <si>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</si>
  <si>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</si>
  <si>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</si>
  <si>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</si>
  <si>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</si>
  <si>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</si>
  <si>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</si>
  <si>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</si>
  <si>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</si>
  <si>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</si>
  <si>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</si>
  <si>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</si>
  <si>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</si>
  <si>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</si>
  <si>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</si>
  <si>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</si>
  <si>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</si>
  <si>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</si>
  <si>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</si>
  <si>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</si>
  <si>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</si>
  <si>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</si>
  <si>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</si>
  <si>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</si>
  <si>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</si>
  <si>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</si>
  <si>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</si>
  <si>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</si>
  <si>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</si>
  <si>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</si>
  <si>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</si>
  <si>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</si>
  <si>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</si>
  <si>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</si>
  <si>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</si>
  <si>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</si>
  <si>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</si>
  <si>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</si>
  <si>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</si>
  <si>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</si>
  <si>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</si>
  <si>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</si>
  <si>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</si>
  <si>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</si>
  <si>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</si>
  <si>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</si>
  <si>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</si>
  <si>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</si>
  <si>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</si>
  <si>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</si>
  <si>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</si>
  <si>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</si>
  <si>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</si>
  <si>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</si>
  <si>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</si>
  <si>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</si>
  <si>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</si>
  <si>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</si>
  <si>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</si>
  <si>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</si>
  <si>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</si>
  <si>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</si>
  <si>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</si>
  <si>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</si>
  <si>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</si>
  <si>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</si>
  <si>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</si>
  <si>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</si>
  <si>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</si>
  <si>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</si>
  <si>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</si>
  <si>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</si>
  <si>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</si>
  <si>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</si>
  <si>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</si>
  <si>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</si>
  <si>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</si>
  <si>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</si>
  <si>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</si>
  <si>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</si>
  <si>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</si>
  <si>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</si>
  <si>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</si>
  <si>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</si>
  <si>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</si>
  <si>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</si>
  <si>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</si>
  <si>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</si>
  <si>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</si>
  <si>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</si>
  <si>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</si>
  <si>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</si>
  <si>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</si>
  <si>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</si>
  <si>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</si>
  <si>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</si>
  <si>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</si>
  <si>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</si>
  <si>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</si>
  <si>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</si>
  <si>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</si>
  <si>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</si>
  <si>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</si>
  <si>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</si>
  <si>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</si>
  <si>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</si>
  <si>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</si>
  <si>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</si>
  <si>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</si>
  <si>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</si>
  <si>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</si>
  <si>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</si>
  <si>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</si>
  <si>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</si>
  <si>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</si>
  <si>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</si>
  <si>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</si>
  <si>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</si>
  <si>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</si>
  <si>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</si>
  <si>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</si>
  <si>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</si>
  <si>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</si>
  <si>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</si>
  <si>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</si>
  <si>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</si>
  <si>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</si>
  <si>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</si>
  <si>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</si>
  <si>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</si>
  <si>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</si>
  <si>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</si>
  <si>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</si>
  <si>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</si>
  <si>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</si>
  <si>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</si>
  <si>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</si>
  <si>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</si>
  <si>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</si>
  <si>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</si>
  <si>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</si>
  <si>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</si>
  <si>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</si>
  <si>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</si>
  <si>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</si>
  <si>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</si>
  <si>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</si>
  <si>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</si>
  <si>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</si>
  <si>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</si>
  <si>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</si>
  <si>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</si>
  <si>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</si>
  <si>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</si>
  <si>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</si>
  <si>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</si>
  <si>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</si>
  <si>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</si>
  <si>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</si>
  <si>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</si>
  <si>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</si>
  <si>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</si>
  <si>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</si>
  <si>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</si>
  <si>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</si>
  <si>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</si>
  <si>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</si>
  <si>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</si>
  <si>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</si>
  <si>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</si>
  <si>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</si>
  <si>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</si>
  <si>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</si>
  <si>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</si>
  <si>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</si>
  <si>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</si>
  <si>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</si>
  <si>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</si>
  <si>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</si>
  <si>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</si>
  <si>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</si>
  <si>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</si>
  <si>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</si>
  <si>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</si>
  <si>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</si>
  <si>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</si>
  <si>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</si>
  <si>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</si>
  <si>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</si>
  <si>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</si>
  <si>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</si>
  <si>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</si>
  <si>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</si>
  <si>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</si>
  <si>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</si>
  <si>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</si>
  <si>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</si>
  <si>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</si>
  <si>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</si>
  <si>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</si>
  <si>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</si>
  <si>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</si>
  <si>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</si>
  <si>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</si>
  <si>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</si>
  <si>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</si>
  <si>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</si>
  <si>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</si>
  <si>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</si>
  <si>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</si>
  <si>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</si>
  <si>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</si>
  <si>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</si>
  <si>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</si>
  <si>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</si>
  <si>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</si>
  <si>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</si>
  <si>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</si>
  <si>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</si>
  <si>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</si>
  <si>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</si>
  <si>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</si>
  <si>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</si>
  <si>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</si>
  <si>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</si>
  <si>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</si>
  <si>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</si>
  <si>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</si>
  <si>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</si>
  <si>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</si>
  <si>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</si>
  <si>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</si>
  <si>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</si>
  <si>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</si>
  <si>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</si>
  <si>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</si>
  <si>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</si>
  <si>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</si>
  <si>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</si>
  <si>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</si>
  <si>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</si>
  <si>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</si>
  <si>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</si>
  <si>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</si>
  <si>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</si>
  <si>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</si>
  <si>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</si>
  <si>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</si>
  <si>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</si>
  <si>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</si>
  <si>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</si>
  <si>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</si>
  <si>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</si>
  <si>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</si>
  <si>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</si>
  <si>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</si>
  <si>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</si>
  <si>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</si>
  <si>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</si>
  <si>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</si>
  <si>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</si>
  <si>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</si>
  <si>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</si>
  <si>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</si>
  <si>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</si>
  <si>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</si>
  <si>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</si>
  <si>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</si>
  <si>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</si>
  <si>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</si>
  <si>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</si>
  <si>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</si>
  <si>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</si>
  <si>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</si>
  <si>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</si>
  <si>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</si>
  <si>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</si>
  <si>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</si>
  <si>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</si>
  <si>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</si>
  <si>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</si>
  <si>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</si>
  <si>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</si>
  <si>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</si>
  <si>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</si>
  <si>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</si>
  <si>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</si>
  <si>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</si>
  <si>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</si>
  <si>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</si>
  <si>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</si>
  <si>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</si>
  <si>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</si>
  <si>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</si>
  <si>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</si>
  <si>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</si>
  <si>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</si>
  <si>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</si>
  <si>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</si>
  <si>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</si>
  <si>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</si>
  <si>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</si>
  <si>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</si>
  <si>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</si>
  <si>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</si>
  <si>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</si>
  <si>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</si>
  <si>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</si>
  <si>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</si>
  <si>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</si>
  <si>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</si>
  <si>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</si>
  <si>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</si>
  <si>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</si>
  <si>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</si>
  <si>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</si>
  <si>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</si>
  <si>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</si>
  <si>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</si>
  <si>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</si>
  <si>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</si>
  <si>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</si>
  <si>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</si>
  <si>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</si>
  <si>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</si>
  <si>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</si>
  <si>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</si>
  <si>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</si>
  <si>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</si>
  <si>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</si>
  <si>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</si>
  <si>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</si>
  <si>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</si>
  <si>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</si>
  <si>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</si>
  <si>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</si>
  <si>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</si>
  <si>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</si>
  <si>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</si>
  <si>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</si>
  <si>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</si>
  <si>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</si>
  <si>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</si>
  <si>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</si>
  <si>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</si>
  <si>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</si>
  <si>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</si>
  <si>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</si>
  <si>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</si>
  <si>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</si>
  <si>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</si>
  <si>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</si>
  <si>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</si>
  <si>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</si>
  <si>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</si>
  <si>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</si>
  <si>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</si>
  <si>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</si>
  <si>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</si>
  <si>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</si>
  <si>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</si>
  <si>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</si>
  <si>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</si>
  <si>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</si>
  <si>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</si>
  <si>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</si>
  <si>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</si>
  <si>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</si>
  <si>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</si>
  <si>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</si>
  <si>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</si>
  <si>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</si>
  <si>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</si>
  <si>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</si>
  <si>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</si>
  <si>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</si>
  <si>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</si>
  <si>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</si>
  <si>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</si>
  <si>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</si>
  <si>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</si>
  <si>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</si>
  <si>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</si>
  <si>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</si>
  <si>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</si>
  <si>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</si>
  <si>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</si>
  <si>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</si>
  <si>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</si>
  <si>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</si>
  <si>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</si>
  <si>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</si>
  <si>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</si>
  <si>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</si>
  <si>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</si>
  <si>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</si>
  <si>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</si>
  <si>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</si>
  <si>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</si>
  <si>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</si>
  <si>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</si>
  <si>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</si>
  <si>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</si>
  <si>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</si>
  <si>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</si>
  <si>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</si>
  <si>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</si>
  <si>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</si>
  <si>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</si>
  <si>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</si>
  <si>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</si>
  <si>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</si>
  <si>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</si>
  <si>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</si>
  <si>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</si>
  <si>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</si>
  <si>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</si>
  <si>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</si>
  <si>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</si>
  <si>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</si>
  <si>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</si>
  <si>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</si>
  <si>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</si>
  <si>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</si>
  <si>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</si>
  <si>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</si>
  <si>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</si>
  <si>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</si>
  <si>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</si>
  <si>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</si>
  <si>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</si>
  <si>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</si>
  <si>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</si>
  <si>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</si>
  <si>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</si>
  <si>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</si>
  <si>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</si>
  <si>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</si>
  <si>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</si>
  <si>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</si>
  <si>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</si>
  <si>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</si>
  <si>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</si>
  <si>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</si>
  <si>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</si>
  <si>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</si>
  <si>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</si>
  <si>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</si>
  <si>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</si>
  <si>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</si>
  <si>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</si>
  <si>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</si>
  <si>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</si>
  <si>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</si>
  <si>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</si>
  <si>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</si>
  <si>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</si>
  <si>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</si>
  <si>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</si>
  <si>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</si>
  <si>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</si>
  <si>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</si>
  <si>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</si>
  <si>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</si>
  <si>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</si>
  <si>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</si>
  <si>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</si>
  <si>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</si>
  <si>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</si>
  <si>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</si>
  <si>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</si>
  <si>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</si>
  <si>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</si>
  <si>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</si>
  <si>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</si>
  <si>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</si>
  <si>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</si>
  <si>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</si>
  <si>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</si>
  <si>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</si>
  <si>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</si>
  <si>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</si>
  <si>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</si>
  <si>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</si>
  <si>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</si>
  <si>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</si>
  <si>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</si>
  <si>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</si>
  <si>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</si>
  <si>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</si>
  <si>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</si>
  <si>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</si>
  <si>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</si>
  <si>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</si>
  <si>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</si>
  <si>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</si>
  <si>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</si>
  <si>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</si>
  <si>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</si>
  <si>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</si>
  <si>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</si>
  <si>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</si>
  <si>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</si>
  <si>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</si>
  <si>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</si>
  <si>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</si>
  <si>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</si>
  <si>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</si>
  <si>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</si>
  <si>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</si>
  <si>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</si>
  <si>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</si>
  <si>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</si>
  <si>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</si>
  <si>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</si>
  <si>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</si>
  <si>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</si>
  <si>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</si>
  <si>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</si>
  <si>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</si>
  <si>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</si>
  <si>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</si>
  <si>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</si>
  <si>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</si>
  <si>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</si>
  <si>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</si>
  <si>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</si>
  <si>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</si>
  <si>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</si>
  <si>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</si>
  <si>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</si>
  <si>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</si>
  <si>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</si>
  <si>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</si>
  <si>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</si>
  <si>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</si>
  <si>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</si>
  <si>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</si>
  <si>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</si>
  <si>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</si>
  <si>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</si>
  <si>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</si>
  <si>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</si>
  <si>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</si>
  <si>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</si>
  <si>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</si>
  <si>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</si>
  <si>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</si>
  <si>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</si>
  <si>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</si>
  <si>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</si>
  <si>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</si>
  <si>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</si>
  <si>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</si>
  <si>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</si>
  <si>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</si>
  <si>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</si>
  <si>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</si>
  <si>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</si>
  <si>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</si>
  <si>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</si>
  <si>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</si>
  <si>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</si>
  <si>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</si>
  <si>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</si>
  <si>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</si>
  <si>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</si>
  <si>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</si>
  <si>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</si>
  <si>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</si>
  <si>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</si>
  <si>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</si>
  <si>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</si>
  <si>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</si>
  <si>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</si>
  <si>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</si>
  <si>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</si>
  <si>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</si>
  <si>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</si>
  <si>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</si>
  <si>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</si>
  <si>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</si>
  <si>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</si>
  <si>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</si>
  <si>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</si>
  <si>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</si>
  <si>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</si>
  <si>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</si>
  <si>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</si>
  <si>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</si>
  <si>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</si>
  <si>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</si>
  <si>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</si>
  <si>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</si>
  <si>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</si>
  <si>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</si>
  <si>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</si>
  <si>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</si>
  <si>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</si>
  <si>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</si>
  <si>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</si>
  <si>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</si>
  <si>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</si>
  <si>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</si>
  <si>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</si>
  <si>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</si>
  <si>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</si>
  <si>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</si>
  <si>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</si>
  <si>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</si>
  <si>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</si>
  <si>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</si>
  <si>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</si>
  <si>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</si>
  <si>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</si>
  <si>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</si>
  <si>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</si>
  <si>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</si>
  <si>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</si>
  <si>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</si>
  <si>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</si>
  <si>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</si>
  <si>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</si>
  <si>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</si>
  <si>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</si>
  <si>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</si>
  <si>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</si>
  <si>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</si>
  <si>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</si>
  <si>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</si>
  <si>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</si>
  <si>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</si>
  <si>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</si>
  <si>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</si>
  <si>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</si>
  <si>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</si>
  <si>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</si>
  <si>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</si>
  <si>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</si>
  <si>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</si>
  <si>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</si>
  <si>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</si>
  <si>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</si>
  <si>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</si>
  <si>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</si>
  <si>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</si>
  <si>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</si>
  <si>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</si>
  <si>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</si>
  <si>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</si>
  <si>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</si>
  <si>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</si>
  <si>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</si>
  <si>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</si>
  <si>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</si>
  <si>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</si>
  <si>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</si>
  <si>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</si>
  <si>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</si>
  <si>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</si>
  <si>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</si>
  <si>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</si>
  <si>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</si>
  <si>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</si>
  <si>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</si>
  <si>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</si>
  <si>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</si>
  <si>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</si>
  <si>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</si>
  <si>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</si>
  <si>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</si>
  <si>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</si>
  <si>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</si>
  <si>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</si>
  <si>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</si>
  <si>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</si>
  <si>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</si>
  <si>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</si>
  <si>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</si>
  <si>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</si>
  <si>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</si>
  <si>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</si>
  <si>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</si>
  <si>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</si>
  <si>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</si>
  <si>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</si>
  <si>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</si>
  <si>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</si>
  <si>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</si>
  <si>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</si>
  <si>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</si>
  <si>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</si>
  <si>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</si>
  <si>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</si>
  <si>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</si>
  <si>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</si>
  <si>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</si>
  <si>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</si>
  <si>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</si>
  <si>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</si>
  <si>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</si>
  <si>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</si>
  <si>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</si>
  <si>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</si>
  <si>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</si>
  <si>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</si>
  <si>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</si>
  <si>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</si>
  <si>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</si>
  <si>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</si>
  <si>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</si>
  <si>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</si>
  <si>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</si>
  <si>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</si>
  <si>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</si>
  <si>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</si>
  <si>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</si>
  <si>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</si>
  <si>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</si>
  <si>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</si>
  <si>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</si>
  <si>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</si>
  <si>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</si>
  <si>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</si>
  <si>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</si>
  <si>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</si>
  <si>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</si>
  <si>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</si>
  <si>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</si>
  <si>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</si>
  <si>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</si>
  <si>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</si>
  <si>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</si>
  <si>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</si>
  <si>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</si>
  <si>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</si>
  <si>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</si>
  <si>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</si>
  <si>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</si>
  <si>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</si>
  <si>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</si>
  <si>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</si>
  <si>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</si>
  <si>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</si>
  <si>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</si>
  <si>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</si>
  <si>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</si>
  <si>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</si>
  <si>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</si>
  <si>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</si>
  <si>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</si>
  <si>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</si>
  <si>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</si>
  <si>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</si>
  <si>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</si>
  <si>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</si>
  <si>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</si>
  <si>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</si>
  <si>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</si>
  <si>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</si>
  <si>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</si>
  <si>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</si>
  <si>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</si>
  <si>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</si>
  <si>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</si>
  <si>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</si>
  <si>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</si>
  <si>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</si>
  <si>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</si>
  <si>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</si>
  <si>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</si>
  <si>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</si>
  <si>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</si>
  <si>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</si>
  <si>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</si>
  <si>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</si>
  <si>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</si>
  <si>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</si>
  <si>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</si>
  <si>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</si>
  <si>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</si>
  <si>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</si>
  <si>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</si>
  <si>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</si>
  <si>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</si>
  <si>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</si>
  <si>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</si>
  <si>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</si>
  <si>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</si>
  <si>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</si>
  <si>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</si>
  <si>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</si>
  <si>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</si>
  <si>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</si>
  <si>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</si>
  <si>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</si>
  <si>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</si>
  <si>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</si>
  <si>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</si>
  <si>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</si>
  <si>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</si>
  <si>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</si>
  <si>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</si>
  <si>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</si>
  <si>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</si>
  <si>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</si>
  <si>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</si>
  <si>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</si>
  <si>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</si>
  <si>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</si>
  <si>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</si>
  <si>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</si>
  <si>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</si>
  <si>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</si>
  <si>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</si>
  <si>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</si>
  <si>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</si>
  <si>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</si>
  <si>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</si>
  <si>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</si>
  <si>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</si>
  <si>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</si>
  <si>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</si>
  <si>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</si>
  <si>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</si>
  <si>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</si>
  <si>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</si>
  <si>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</si>
  <si>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</si>
  <si>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</si>
  <si>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</si>
  <si>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</si>
  <si>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</si>
  <si>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</si>
  <si>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</si>
  <si>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</si>
  <si>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</si>
  <si>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</si>
  <si>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</si>
  <si>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</si>
  <si>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</si>
  <si>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</si>
  <si>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</si>
  <si>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</si>
  <si>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</si>
  <si>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</si>
  <si>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</si>
  <si>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</si>
  <si>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</si>
  <si>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</si>
  <si>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</si>
  <si>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</si>
  <si>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</si>
  <si>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</si>
  <si>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</si>
  <si>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</si>
  <si>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</si>
  <si>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</si>
  <si>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</si>
  <si>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</si>
  <si>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</si>
  <si>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</si>
  <si>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</si>
  <si>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</si>
  <si>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</si>
  <si>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</si>
  <si>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</si>
  <si>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</si>
  <si>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</si>
  <si>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</si>
  <si>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</si>
  <si>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</si>
  <si>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</si>
  <si>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</si>
  <si>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</si>
  <si>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</si>
  <si>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</si>
  <si>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</si>
  <si>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</si>
  <si>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</si>
  <si>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</si>
  <si>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</si>
  <si>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</si>
  <si>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</si>
  <si>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</si>
  <si>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</si>
  <si>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</si>
  <si>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</si>
  <si>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</si>
  <si>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</si>
  <si>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</si>
  <si>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</si>
  <si>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</si>
  <si>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</si>
  <si>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</si>
  <si>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</si>
  <si>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</si>
  <si>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</si>
  <si>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</si>
  <si>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</si>
  <si>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</si>
  <si>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</si>
  <si>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</si>
  <si>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</si>
  <si>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</si>
  <si>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</si>
  <si>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</si>
  <si>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</si>
  <si>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</si>
  <si>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</si>
  <si>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</si>
  <si>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</si>
  <si>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</si>
  <si>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</si>
  <si>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</si>
  <si>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</si>
  <si>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</si>
  <si>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</si>
  <si>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</si>
  <si>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</si>
  <si>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</si>
  <si>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</si>
  <si>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</si>
  <si>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</si>
  <si>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</si>
  <si>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</si>
  <si>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</si>
  <si>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</si>
  <si>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</si>
  <si>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</si>
  <si>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</si>
  <si>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</si>
  <si>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</si>
  <si>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</si>
  <si>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</si>
  <si>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</si>
  <si>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</si>
  <si>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</si>
  <si>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</si>
  <si>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</si>
  <si>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</si>
  <si>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</si>
  <si>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</si>
  <si>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</si>
  <si>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</si>
  <si>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</si>
  <si>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</si>
  <si>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</si>
  <si>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</si>
  <si>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</si>
  <si>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</si>
  <si>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</si>
  <si>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</si>
  <si>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</si>
  <si>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</si>
  <si>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</si>
  <si>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</si>
  <si>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</si>
  <si>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</si>
  <si>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</si>
  <si>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</si>
  <si>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</si>
  <si>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</si>
  <si>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</si>
  <si>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</si>
  <si>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</si>
  <si>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</si>
  <si>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</si>
  <si>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</si>
  <si>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</si>
  <si>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</si>
  <si>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</si>
  <si>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</si>
  <si>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</si>
  <si>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</si>
  <si>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</si>
  <si>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</si>
  <si>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</si>
  <si>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</si>
  <si>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</si>
  <si>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</si>
  <si>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</si>
  <si>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</si>
  <si>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</si>
  <si>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</si>
  <si>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</si>
  <si>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</si>
  <si>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</si>
  <si>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</si>
  <si>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</si>
  <si>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</si>
  <si>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</si>
  <si>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</si>
  <si>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</si>
  <si>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</si>
  <si>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</si>
  <si>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</si>
  <si>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</si>
  <si>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</si>
  <si>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</si>
  <si>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</si>
  <si>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</si>
  <si>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</si>
  <si>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</si>
  <si>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</si>
  <si>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</si>
  <si>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</si>
  <si>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</si>
  <si>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</si>
  <si>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</si>
  <si>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</si>
  <si>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</si>
  <si>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</si>
  <si>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</si>
  <si>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</si>
  <si>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</si>
  <si>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</si>
  <si>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</si>
  <si>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</si>
  <si>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</si>
  <si>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</si>
  <si>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</si>
  <si>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</si>
  <si>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</si>
  <si>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</si>
  <si>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</si>
  <si>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</si>
  <si>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</si>
  <si>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</si>
  <si>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</si>
  <si>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</si>
  <si>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</si>
  <si>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</si>
  <si>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</si>
  <si>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</si>
  <si>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</si>
  <si>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</si>
  <si>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</si>
  <si>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</si>
  <si>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</si>
  <si>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</si>
  <si>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</si>
  <si>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</si>
  <si>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</si>
  <si>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</si>
  <si>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</si>
  <si>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</si>
  <si>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</si>
  <si>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</si>
  <si>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</si>
  <si>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</si>
  <si>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</si>
  <si>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</si>
  <si>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</si>
  <si>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</si>
  <si>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</si>
  <si>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</si>
  <si>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</si>
  <si>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</si>
  <si>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</si>
  <si>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</si>
  <si>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</si>
  <si>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</si>
  <si>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</si>
  <si>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</si>
  <si>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</si>
  <si>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</si>
  <si>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</si>
  <si>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</si>
  <si>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</si>
  <si>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</si>
  <si>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</si>
  <si>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</si>
  <si>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</si>
  <si>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</si>
  <si>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</si>
  <si>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</si>
  <si>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</si>
  <si>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</si>
  <si>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</si>
  <si>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</si>
  <si>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</si>
  <si>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</si>
  <si>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</si>
  <si>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</si>
  <si>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</si>
  <si>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</si>
  <si>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</si>
  <si>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</si>
  <si>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</si>
  <si>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</si>
  <si>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</si>
  <si>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</si>
  <si>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</si>
  <si>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</si>
  <si>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</si>
  <si>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</si>
  <si>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</si>
  <si>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</si>
  <si>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</si>
  <si>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</si>
  <si>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</si>
  <si>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</si>
  <si>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</si>
  <si>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</si>
  <si>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</si>
  <si>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</si>
  <si>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</si>
  <si>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</si>
  <si>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</si>
  <si>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</si>
  <si>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</si>
  <si>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</si>
  <si>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</si>
  <si>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</si>
  <si>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</si>
  <si>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</si>
  <si>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</si>
  <si>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</si>
  <si>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</si>
  <si>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</si>
  <si>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</si>
  <si>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</si>
  <si>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</si>
  <si>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</si>
  <si>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</si>
  <si>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</si>
  <si>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</si>
  <si>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</si>
  <si>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</si>
  <si>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</si>
  <si>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</si>
  <si>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</si>
  <si>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</si>
  <si>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</si>
  <si>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</si>
  <si>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</si>
  <si>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</si>
  <si>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</si>
  <si>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</si>
  <si>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</si>
  <si>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</si>
  <si>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</si>
  <si>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</si>
  <si>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</si>
  <si>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</si>
  <si>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</si>
  <si>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</si>
  <si>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</si>
  <si>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</si>
  <si>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</si>
  <si>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</si>
  <si>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</si>
  <si>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</si>
  <si>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</si>
  <si>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</si>
  <si>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</si>
  <si>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</si>
  <si>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</si>
  <si>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</si>
  <si>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</si>
  <si>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</si>
  <si>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</si>
  <si>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</si>
  <si>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</si>
  <si>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</si>
  <si>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</si>
  <si>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</si>
  <si>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</si>
  <si>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</si>
  <si>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</si>
  <si>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</si>
  <si>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</si>
  <si>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</si>
  <si>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</si>
  <si>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</si>
  <si>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</si>
  <si>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</si>
  <si>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</si>
  <si>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</si>
  <si>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</si>
  <si>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</si>
  <si>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</si>
  <si>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</si>
  <si>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</si>
  <si>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</si>
  <si>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</si>
  <si>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</si>
  <si>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</si>
  <si>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</si>
  <si>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</si>
  <si>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</si>
  <si>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</si>
  <si>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</si>
  <si>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</si>
  <si>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</si>
  <si>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</si>
  <si>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</si>
  <si>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</si>
  <si>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</si>
  <si>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</si>
  <si>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</si>
  <si>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</si>
  <si>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</si>
  <si>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</si>
  <si>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</si>
  <si>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</si>
  <si>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</si>
  <si>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</si>
  <si>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</si>
  <si>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</si>
  <si>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</si>
  <si>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</si>
  <si>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</si>
  <si>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</si>
  <si>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</si>
  <si>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</si>
  <si>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</si>
  <si>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</si>
  <si>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</si>
  <si>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</si>
  <si>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</si>
  <si>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</si>
  <si>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</si>
  <si>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</si>
  <si>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</si>
  <si>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</si>
  <si>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</si>
  <si>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</si>
  <si>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</si>
  <si>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</si>
  <si>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</si>
  <si>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</si>
  <si>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</si>
  <si>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</si>
  <si>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</si>
  <si>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</si>
  <si>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</si>
  <si>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</si>
  <si>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</si>
  <si>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</si>
  <si>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</si>
  <si>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</si>
  <si>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</si>
  <si>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</si>
  <si>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</si>
  <si>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</si>
  <si>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</si>
  <si>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</si>
  <si>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</si>
  <si>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</si>
  <si>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</si>
  <si>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</si>
  <si>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</si>
  <si>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</si>
  <si>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</si>
  <si>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</si>
  <si>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</si>
  <si>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</si>
  <si>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</si>
  <si>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</si>
  <si>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</si>
  <si>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</si>
  <si>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</si>
  <si>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</si>
  <si>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</si>
  <si>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</si>
  <si>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</si>
  <si>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</si>
  <si>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</si>
  <si>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</si>
  <si>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</si>
  <si>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</si>
  <si>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</si>
  <si>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</si>
  <si>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</si>
  <si>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</si>
  <si>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</si>
  <si>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</si>
  <si>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</si>
  <si>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</si>
  <si>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</si>
  <si>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</si>
  <si>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</si>
  <si>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</si>
  <si>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</si>
  <si>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</si>
  <si>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</si>
  <si>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</si>
  <si>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</si>
  <si>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</si>
  <si>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</si>
  <si>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</si>
  <si>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</si>
  <si>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</si>
  <si>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</si>
  <si>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</si>
  <si>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</si>
  <si>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</si>
  <si>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</si>
  <si>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</si>
  <si>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</si>
  <si>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</si>
  <si>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</si>
  <si>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</si>
  <si>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</si>
  <si>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</si>
  <si>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</si>
  <si>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</si>
  <si>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</si>
  <si>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</si>
  <si>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</si>
  <si>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</si>
  <si>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</si>
  <si>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</si>
  <si>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</si>
  <si>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</si>
  <si>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</si>
  <si>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</si>
  <si>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</si>
  <si>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</si>
  <si>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</si>
  <si>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</si>
  <si>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</si>
  <si>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</si>
  <si>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</si>
  <si>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</si>
  <si>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</si>
  <si>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</si>
  <si>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</si>
  <si>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</si>
  <si>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</si>
  <si>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</si>
  <si>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</si>
  <si>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</si>
  <si>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</si>
  <si>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</si>
  <si>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</si>
  <si>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</si>
  <si>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</si>
  <si>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</si>
  <si>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</si>
  <si>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</si>
  <si>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</si>
  <si>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</si>
  <si>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</si>
  <si>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</si>
  <si>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</si>
  <si>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</si>
  <si>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</si>
  <si>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</si>
  <si>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</si>
  <si>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</si>
  <si>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</si>
  <si>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</si>
  <si>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</si>
  <si>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</si>
  <si>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</si>
  <si>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</si>
  <si>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</si>
  <si>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</si>
  <si>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</si>
  <si>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</si>
  <si>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</si>
  <si>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</si>
  <si>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</si>
  <si>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</si>
  <si>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</si>
  <si>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</si>
  <si>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</si>
  <si>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</si>
  <si>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</si>
  <si>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</si>
  <si>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</si>
  <si>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</si>
  <si>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</si>
  <si>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</si>
  <si>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</si>
  <si>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</si>
  <si>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</si>
  <si>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</si>
  <si>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</si>
  <si>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</si>
  <si>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</si>
  <si>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</si>
  <si>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</si>
  <si>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</si>
  <si>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</si>
  <si>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</si>
  <si>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</si>
  <si>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</si>
  <si>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</si>
  <si>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</si>
  <si>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</si>
  <si>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</si>
  <si>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</si>
  <si>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</si>
  <si>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</si>
  <si>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</si>
  <si>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</si>
  <si>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</si>
  <si>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</si>
  <si>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</si>
  <si>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</si>
  <si>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</si>
  <si>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</si>
  <si>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</si>
  <si>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</si>
  <si>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</si>
  <si>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</si>
  <si>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</si>
  <si>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</si>
  <si>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</si>
  <si>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</si>
  <si>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</si>
  <si>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</si>
  <si>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</si>
  <si>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</si>
  <si>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</si>
  <si>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</si>
  <si>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</si>
  <si>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</si>
  <si>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</si>
  <si>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</si>
  <si>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</si>
  <si>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</si>
  <si>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</si>
  <si>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</si>
  <si>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</si>
  <si>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</si>
  <si>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</si>
  <si>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</si>
  <si>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</si>
  <si>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</si>
  <si>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</si>
  <si>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</si>
  <si>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</si>
  <si>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</si>
  <si>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</si>
  <si>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</si>
  <si>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</si>
  <si>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</si>
  <si>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</si>
  <si>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</si>
  <si>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</si>
  <si>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</si>
  <si>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</si>
  <si>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</si>
  <si>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</si>
  <si>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</si>
  <si>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</si>
  <si>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</si>
  <si>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</si>
  <si>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</si>
  <si>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</si>
  <si>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</si>
  <si>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</si>
  <si>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</si>
  <si>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</si>
  <si>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</si>
  <si>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</si>
  <si>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</si>
  <si>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</si>
  <si>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</si>
  <si>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</si>
  <si>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</si>
  <si>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</si>
  <si>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</si>
  <si>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</si>
  <si>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</si>
  <si>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</si>
  <si>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</si>
  <si>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</si>
  <si>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</si>
  <si>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</si>
  <si>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</si>
  <si>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</si>
  <si>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</si>
  <si>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</si>
  <si>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</si>
  <si>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</si>
  <si>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</si>
  <si>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</si>
  <si>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</si>
  <si>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</si>
  <si>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</si>
  <si>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</si>
  <si>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</si>
  <si>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</si>
  <si>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</si>
  <si>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</si>
  <si>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</si>
  <si>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</si>
  <si>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</si>
  <si>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</si>
  <si>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</si>
  <si>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</si>
  <si>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</si>
  <si>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</si>
  <si>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</si>
  <si>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</si>
  <si>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</si>
  <si>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</si>
  <si>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</si>
  <si>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</si>
  <si>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</si>
  <si>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</si>
  <si>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</si>
  <si>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</si>
  <si>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</si>
  <si>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</si>
  <si>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</si>
  <si>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</si>
  <si>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</si>
  <si>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</si>
  <si>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</si>
  <si>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</si>
  <si>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</si>
  <si>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</si>
  <si>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</si>
  <si>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</si>
  <si>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</si>
  <si>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</si>
  <si>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</si>
  <si>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</si>
  <si>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</si>
  <si>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</si>
  <si>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</si>
  <si>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</si>
  <si>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</si>
  <si>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</si>
  <si>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</si>
  <si>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</si>
  <si>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</si>
  <si>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</si>
  <si>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</si>
  <si>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</si>
  <si>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</si>
  <si>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</si>
  <si>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</si>
  <si>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</si>
  <si>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</si>
  <si>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</si>
  <si>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</si>
  <si>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</si>
  <si>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</si>
  <si>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</si>
  <si>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</si>
  <si>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</si>
  <si>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</si>
  <si>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</si>
  <si>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</si>
  <si>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</si>
  <si>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</si>
  <si>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</si>
  <si>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</si>
  <si>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</si>
  <si>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</si>
  <si>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</si>
  <si>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</si>
  <si>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</si>
  <si>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</si>
  <si>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</si>
  <si>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</si>
  <si>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</si>
  <si>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</si>
  <si>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</si>
  <si>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</si>
  <si>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</si>
  <si>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</si>
  <si>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</si>
  <si>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</si>
  <si>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</si>
  <si>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</si>
  <si>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</si>
  <si>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</si>
  <si>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</si>
  <si>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</si>
  <si>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</si>
  <si>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</si>
  <si>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</si>
  <si>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</si>
  <si>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</si>
  <si>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</si>
  <si>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</si>
  <si>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</si>
  <si>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</si>
  <si>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</si>
  <si>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</si>
  <si>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</si>
  <si>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</si>
  <si>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</si>
  <si>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</si>
  <si>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</si>
  <si>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</si>
  <si>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</si>
  <si>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</si>
  <si>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</si>
  <si>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</si>
  <si>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</si>
  <si>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</si>
  <si>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</si>
  <si>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</si>
  <si>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</si>
  <si>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</si>
  <si>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</si>
  <si>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</si>
  <si>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</si>
  <si>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</si>
  <si>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</si>
  <si>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</si>
  <si>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</si>
  <si>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</si>
  <si>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</si>
  <si>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</si>
  <si>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</si>
  <si>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</si>
  <si>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</si>
  <si>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</si>
  <si>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</si>
  <si>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</si>
  <si>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</si>
  <si>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</si>
  <si>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</si>
  <si>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</si>
  <si>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</si>
  <si>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</si>
  <si>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</si>
  <si>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</si>
  <si>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</si>
  <si>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</si>
  <si>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</si>
  <si>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</si>
  <si>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</si>
  <si>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</si>
  <si>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</si>
  <si>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</si>
  <si>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</si>
  <si>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</si>
  <si>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</si>
  <si>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</si>
  <si>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</si>
  <si>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</si>
  <si>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</si>
  <si>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</si>
  <si>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</si>
  <si>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</si>
  <si>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</si>
  <si>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</si>
  <si>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</si>
  <si>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</si>
  <si>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</si>
  <si>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</si>
  <si>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</si>
  <si>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</si>
  <si>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</si>
  <si>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</si>
  <si>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</si>
  <si>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</si>
  <si>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</si>
  <si>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</si>
  <si>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</si>
  <si>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</si>
  <si>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</si>
  <si>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</si>
  <si>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</si>
  <si>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</si>
  <si>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</si>
  <si>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</si>
  <si>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</si>
  <si>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</si>
  <si>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</si>
  <si>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</si>
  <si>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</si>
  <si>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</si>
  <si>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</si>
  <si>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</si>
  <si>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</si>
  <si>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</si>
  <si>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</si>
  <si>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</si>
  <si>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</si>
  <si>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</si>
  <si>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</si>
  <si>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</si>
  <si>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</si>
  <si>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</si>
  <si>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</si>
  <si>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</si>
  <si>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</si>
  <si>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</si>
  <si>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</si>
  <si>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</si>
  <si>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</si>
  <si>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</si>
  <si>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</si>
  <si>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</si>
  <si>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</si>
  <si>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</si>
  <si>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</si>
  <si>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</si>
  <si>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</si>
  <si>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</si>
  <si>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</si>
  <si>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</si>
  <si>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</si>
  <si>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</si>
  <si>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</si>
  <si>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</si>
  <si>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</si>
  <si>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</si>
  <si>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</si>
  <si>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</si>
  <si>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</si>
  <si>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</si>
  <si>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</si>
  <si>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</si>
  <si>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</si>
  <si>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</si>
  <si>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</si>
  <si>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</si>
  <si>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</si>
  <si>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</si>
  <si>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</si>
  <si>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</si>
  <si>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</si>
  <si>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</si>
  <si>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</si>
  <si>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</si>
  <si>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</si>
  <si>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</si>
  <si>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</si>
  <si>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</si>
  <si>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</si>
  <si>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</si>
  <si>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</si>
  <si>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</si>
  <si>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</si>
  <si>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</si>
  <si>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</si>
  <si>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</si>
  <si>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</si>
  <si>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</si>
  <si>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</si>
  <si>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</si>
  <si>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</si>
  <si>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</si>
  <si>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</si>
  <si>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</si>
  <si>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</si>
  <si>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</si>
  <si>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</si>
  <si>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</si>
  <si>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</si>
  <si>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</si>
  <si>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</si>
  <si>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</si>
  <si>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</si>
  <si>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</si>
  <si>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</si>
  <si>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</si>
  <si>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</si>
  <si>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</si>
  <si>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</si>
  <si>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</si>
  <si>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</si>
  <si>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</si>
  <si>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</si>
  <si>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</si>
  <si>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</si>
  <si>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</si>
  <si>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</si>
  <si>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</si>
  <si>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</si>
  <si>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</si>
  <si>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</si>
  <si>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</si>
  <si>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</si>
  <si>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</si>
  <si>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</si>
  <si>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</si>
  <si>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</si>
  <si>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</si>
  <si>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</si>
  <si>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</si>
  <si>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</si>
  <si>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</si>
  <si>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</si>
  <si>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</si>
  <si>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</si>
  <si>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</si>
  <si>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</si>
  <si>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</si>
  <si>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</si>
  <si>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</si>
  <si>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</si>
  <si>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</si>
  <si>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</si>
  <si>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</si>
  <si>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</si>
  <si>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</si>
  <si>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</si>
  <si>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</si>
  <si>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</si>
  <si>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</si>
  <si>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</si>
  <si>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</si>
  <si>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</si>
  <si>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</si>
  <si>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</si>
  <si>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</si>
  <si>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</si>
  <si>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</si>
  <si>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</si>
  <si>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</si>
  <si>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</si>
  <si>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</si>
  <si>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</si>
  <si>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</si>
  <si>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</si>
  <si>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</si>
  <si>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</si>
  <si>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</si>
  <si>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</si>
  <si>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</si>
  <si>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</si>
  <si>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</si>
  <si>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</si>
  <si>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</si>
  <si>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</si>
  <si>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</si>
  <si>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</si>
  <si>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</si>
  <si>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</si>
  <si>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</si>
  <si>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</si>
  <si>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</si>
  <si>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</si>
  <si>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</si>
  <si>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</si>
  <si>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</si>
  <si>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</si>
  <si>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</si>
  <si>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</si>
  <si>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</si>
  <si>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</si>
  <si>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</si>
  <si>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</si>
  <si>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</si>
  <si>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</si>
  <si>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</si>
  <si>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</si>
  <si>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</si>
  <si>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</si>
  <si>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</si>
  <si>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</si>
  <si>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</si>
  <si>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</si>
  <si>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</si>
  <si>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</si>
  <si>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</si>
  <si>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</si>
  <si>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</si>
  <si>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</si>
  <si>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</si>
  <si>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</si>
  <si>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</si>
  <si>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</si>
  <si>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</si>
  <si>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</si>
  <si>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</si>
  <si>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</si>
  <si>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</si>
  <si>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</si>
  <si>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</si>
  <si>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</si>
  <si>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</si>
  <si>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</si>
  <si>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</si>
  <si>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</si>
  <si>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</si>
  <si>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</si>
  <si>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</si>
  <si>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</si>
  <si>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</si>
  <si>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</si>
  <si>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</si>
  <si>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</si>
  <si>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</si>
  <si>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</si>
  <si>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</si>
  <si>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</si>
  <si>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</si>
  <si>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</si>
  <si>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</si>
  <si>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</si>
  <si>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</si>
  <si>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</si>
  <si>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</si>
  <si>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</si>
  <si>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</si>
  <si>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</si>
  <si>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</si>
  <si>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</si>
  <si>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</si>
  <si>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</si>
  <si>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</si>
  <si>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</si>
  <si>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</si>
  <si>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</si>
  <si>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</si>
  <si>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</si>
  <si>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</si>
  <si>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</si>
  <si>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</si>
  <si>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</si>
  <si>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</si>
  <si>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</si>
  <si>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</si>
  <si>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</si>
  <si>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</si>
  <si>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</si>
  <si>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</si>
  <si>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</si>
  <si>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</si>
  <si>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</si>
  <si>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</si>
  <si>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</si>
  <si>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</si>
  <si>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</si>
  <si>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</si>
  <si>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</si>
  <si>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</si>
  <si>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</si>
  <si>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</si>
  <si>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</si>
  <si>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</si>
  <si>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</si>
  <si>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</si>
  <si>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</si>
  <si>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</si>
  <si>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</si>
  <si>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</si>
  <si>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</si>
  <si>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</si>
  <si>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</si>
  <si>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</si>
  <si>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</si>
  <si>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</si>
  <si>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</si>
  <si>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</si>
  <si>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</si>
  <si>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</si>
  <si>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</si>
  <si>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</si>
  <si>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</si>
  <si>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</si>
  <si>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</si>
  <si>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</si>
  <si>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</si>
  <si>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</si>
  <si>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</si>
  <si>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</si>
  <si>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</si>
  <si>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</si>
  <si>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</si>
  <si>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</si>
  <si>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</si>
  <si>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</si>
  <si>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</si>
  <si>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</si>
  <si>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</si>
  <si>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</si>
  <si>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</si>
  <si>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</si>
  <si>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</si>
  <si>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</si>
  <si>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</si>
  <si>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</si>
  <si>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</si>
  <si>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</si>
  <si>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</si>
  <si>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</si>
  <si>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</si>
  <si>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</si>
  <si>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</si>
  <si>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</si>
  <si>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</si>
  <si>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</si>
  <si>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</si>
  <si>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</si>
  <si>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</si>
  <si>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</si>
  <si>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</si>
  <si>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</si>
  <si>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</si>
  <si>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</si>
  <si>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</si>
  <si>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</si>
  <si>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</si>
  <si>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</si>
  <si>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</si>
  <si>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</si>
  <si>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</si>
  <si>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</si>
  <si>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</si>
  <si>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</si>
  <si>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</si>
  <si>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</si>
  <si>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</si>
  <si>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</si>
  <si>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</si>
  <si>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</si>
  <si>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</si>
  <si>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</si>
  <si>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</si>
  <si>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</si>
  <si>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</si>
  <si>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</si>
  <si>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</si>
  <si>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</si>
  <si>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</si>
  <si>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</si>
  <si>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</si>
  <si>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</si>
  <si>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</si>
  <si>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</si>
  <si>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</si>
  <si>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</si>
  <si>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</si>
  <si>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</si>
  <si>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</si>
  <si>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</si>
  <si>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</si>
  <si>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</si>
  <si>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</si>
  <si>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</si>
  <si>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</si>
  <si>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</si>
  <si>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</si>
  <si>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</si>
  <si>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</si>
  <si>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</si>
  <si>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</si>
  <si>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</si>
  <si>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</si>
  <si>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</si>
  <si>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</si>
  <si>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</si>
  <si>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</si>
  <si>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</si>
  <si>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</si>
  <si>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</si>
  <si>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</si>
  <si>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</si>
  <si>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</si>
  <si>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</si>
  <si>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</si>
  <si>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</si>
  <si>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</si>
  <si>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</si>
  <si>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</si>
  <si>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</si>
  <si>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</si>
  <si>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</si>
  <si>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</si>
  <si>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</si>
  <si>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</si>
  <si>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</si>
  <si>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</si>
  <si>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</si>
  <si>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</si>
  <si>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</si>
  <si>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</si>
  <si>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</si>
  <si>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</si>
  <si>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</si>
  <si>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</si>
  <si>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</si>
  <si>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</si>
  <si>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</si>
  <si>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</si>
  <si>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</si>
  <si>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</si>
  <si>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</si>
  <si>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</si>
  <si>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</si>
  <si>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</si>
  <si>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</si>
  <si>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</si>
  <si>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</si>
  <si>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</si>
  <si>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</si>
  <si>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</si>
  <si>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</si>
  <si>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</si>
  <si>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</si>
  <si>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</si>
  <si>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</si>
  <si>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</si>
  <si>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</si>
  <si>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</si>
  <si>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</si>
  <si>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</si>
  <si>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</si>
  <si>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</si>
  <si>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</si>
  <si>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</si>
  <si>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</si>
  <si>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</si>
  <si>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</si>
  <si>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</si>
  <si>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</si>
  <si>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</si>
  <si>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</si>
  <si>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</si>
  <si>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</si>
  <si>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</si>
  <si>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</si>
  <si>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</si>
  <si>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</si>
  <si>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</si>
  <si>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</si>
  <si>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</si>
  <si>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</si>
  <si>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</si>
  <si>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</si>
  <si>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</si>
  <si>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</si>
  <si>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</si>
  <si>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</si>
  <si>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</si>
  <si>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</si>
  <si>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</si>
  <si>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</si>
  <si>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</si>
  <si>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</si>
  <si>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</si>
  <si>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</si>
  <si>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</si>
  <si>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</si>
  <si>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</si>
  <si>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</si>
  <si>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</si>
  <si>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</si>
  <si>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</si>
  <si>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</si>
  <si>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</si>
  <si>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</si>
  <si>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</si>
  <si>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</si>
  <si>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</si>
  <si>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</si>
  <si>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</si>
  <si>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</si>
  <si>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</si>
  <si>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</si>
  <si>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</si>
  <si>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</si>
  <si>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</si>
  <si>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</si>
  <si>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</si>
  <si>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</si>
  <si>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</si>
  <si>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</si>
  <si>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</si>
  <si>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</si>
  <si>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</si>
  <si>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</si>
  <si>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</si>
  <si>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</si>
  <si>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</si>
  <si>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</si>
  <si>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</si>
  <si>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</si>
  <si>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</si>
  <si>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</si>
  <si>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</si>
  <si>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</si>
  <si>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</si>
  <si>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</si>
  <si>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</si>
  <si>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</si>
  <si>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</si>
  <si>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</si>
  <si>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</si>
  <si>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</si>
  <si>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</si>
  <si>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</si>
  <si>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</si>
  <si>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</si>
  <si>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</si>
  <si>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</si>
  <si>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</si>
  <si>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</si>
  <si>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</si>
  <si>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</si>
  <si>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</si>
  <si>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</si>
  <si>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</si>
  <si>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</si>
  <si>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</si>
  <si>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</si>
  <si>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</si>
  <si>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</si>
  <si>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</si>
  <si>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</si>
  <si>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</si>
  <si>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</si>
  <si>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</si>
  <si>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</si>
  <si>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</si>
  <si>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</si>
  <si>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</si>
  <si>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</si>
  <si>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</si>
  <si>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</si>
  <si>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</si>
  <si>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</si>
  <si>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</si>
  <si>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</si>
  <si>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</si>
  <si>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</si>
  <si>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</si>
  <si>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</si>
  <si>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</si>
  <si>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</si>
  <si>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</si>
  <si>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</si>
  <si>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</si>
  <si>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</si>
  <si>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</si>
  <si>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</si>
  <si>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</si>
  <si>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</si>
  <si>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</si>
  <si>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</si>
  <si>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</si>
  <si>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</si>
  <si>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</si>
  <si>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</si>
  <si>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</si>
  <si>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</si>
  <si>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</si>
  <si>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</si>
  <si>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</si>
  <si>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</si>
  <si>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</si>
  <si>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</si>
  <si>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</si>
  <si>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</si>
  <si>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</si>
  <si>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</si>
  <si>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</si>
  <si>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</si>
  <si>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</si>
  <si>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</si>
  <si>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</si>
  <si>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</si>
  <si>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</si>
  <si>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</si>
  <si>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</si>
  <si>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</si>
  <si>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</si>
  <si>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</si>
  <si>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</si>
  <si>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</si>
  <si>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</si>
  <si>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</si>
  <si>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</si>
  <si>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</si>
  <si>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</si>
  <si>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</si>
  <si>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</si>
  <si>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</si>
  <si>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</si>
  <si>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</si>
  <si>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</si>
  <si>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</si>
  <si>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</si>
  <si>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</si>
  <si>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</si>
  <si>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</si>
  <si>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</si>
  <si>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</si>
  <si>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</si>
  <si>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</si>
  <si>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</si>
  <si>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</si>
  <si>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</si>
  <si>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</si>
  <si>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</si>
  <si>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</si>
  <si>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</si>
  <si>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</si>
  <si>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</si>
  <si>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</si>
  <si>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</si>
  <si>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</si>
  <si>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</si>
  <si>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</si>
  <si>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</si>
  <si>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</si>
  <si>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</si>
  <si>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</si>
  <si>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</si>
  <si>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</si>
  <si>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</si>
  <si>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</si>
  <si>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</si>
  <si>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</si>
  <si>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</si>
  <si>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</si>
  <si>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</si>
  <si>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</si>
  <si>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</si>
  <si>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</si>
  <si>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</si>
  <si>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</si>
  <si>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</si>
  <si>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</si>
  <si>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</si>
  <si>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</si>
  <si>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</si>
  <si>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</si>
  <si>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</si>
  <si>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</si>
  <si>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</si>
  <si>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</si>
  <si>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</si>
  <si>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</si>
  <si>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</si>
  <si>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</si>
  <si>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</si>
  <si>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</si>
  <si>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</si>
  <si>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</si>
  <si>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</si>
  <si>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</si>
  <si>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</si>
  <si>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</si>
  <si>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</si>
  <si>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</si>
  <si>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</si>
  <si>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</si>
  <si>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</si>
  <si>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</si>
  <si>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</si>
  <si>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</si>
  <si>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</si>
  <si>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</si>
  <si>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</si>
  <si>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</si>
  <si>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</si>
  <si>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</si>
  <si>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</si>
  <si>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</si>
  <si>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</si>
  <si>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</si>
  <si>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</si>
  <si>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</si>
  <si>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</si>
  <si>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</si>
  <si>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</si>
  <si>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</si>
  <si>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</si>
  <si>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</si>
  <si>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</si>
  <si>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</si>
  <si>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</si>
  <si>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</si>
  <si>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</si>
  <si>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</si>
  <si>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</si>
  <si>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</si>
  <si>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</si>
  <si>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</si>
  <si>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</si>
  <si>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</si>
  <si>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</si>
  <si>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</si>
  <si>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</si>
  <si>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</si>
  <si>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</si>
  <si>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</si>
  <si>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</si>
  <si>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</si>
  <si>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</si>
  <si>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</si>
  <si>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</si>
  <si>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</si>
  <si>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</si>
  <si>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</si>
  <si>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</si>
  <si>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</si>
  <si>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</si>
  <si>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</si>
  <si>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</si>
  <si>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</si>
  <si>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</si>
  <si>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</si>
  <si>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</si>
  <si>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</si>
  <si>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</si>
  <si>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</si>
  <si>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</si>
  <si>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</si>
  <si>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</si>
  <si>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</si>
  <si>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</si>
  <si>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</si>
  <si>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</si>
  <si>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</si>
  <si>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</si>
  <si>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</si>
  <si>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</si>
  <si>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</si>
  <si>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</si>
  <si>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</si>
  <si>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</si>
  <si>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</si>
  <si>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</si>
  <si>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</si>
  <si>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</si>
  <si>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</si>
  <si>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</si>
  <si>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</si>
  <si>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</si>
  <si>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</si>
  <si>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</si>
  <si>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</si>
  <si>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</si>
  <si>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</si>
  <si>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</si>
  <si>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</si>
  <si>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</si>
  <si>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</si>
  <si>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</si>
  <si>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</si>
  <si>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</si>
  <si>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</si>
  <si>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</si>
  <si>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</si>
  <si>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</si>
  <si>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</si>
  <si>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</si>
  <si>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</si>
  <si>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</si>
  <si>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</si>
  <si>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</si>
  <si>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</si>
  <si>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</si>
  <si>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</si>
  <si>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</si>
  <si>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</si>
  <si>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</si>
  <si>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</si>
  <si>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</si>
  <si>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</si>
  <si>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</si>
  <si>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</si>
  <si>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</si>
  <si>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</si>
  <si>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</si>
  <si>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</si>
  <si>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</si>
  <si>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</si>
  <si>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</si>
  <si>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</si>
  <si>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</si>
  <si>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</si>
  <si>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</si>
  <si>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</si>
  <si>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</si>
  <si>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</si>
  <si>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</si>
  <si>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</si>
  <si>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</si>
  <si>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</si>
  <si>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</si>
  <si>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</si>
  <si>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</si>
  <si>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</si>
  <si>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</si>
  <si>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</si>
  <si>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</si>
  <si>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</si>
  <si>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</si>
  <si>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</si>
  <si>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</si>
  <si>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</si>
  <si>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</si>
  <si>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</si>
  <si>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</si>
  <si>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</si>
  <si>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</si>
  <si>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</si>
  <si>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</si>
  <si>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</si>
  <si>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</si>
  <si>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</si>
  <si>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</si>
  <si>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</si>
  <si>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</si>
  <si>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</si>
  <si>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</si>
  <si>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</si>
  <si>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</si>
  <si>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</si>
  <si>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</si>
  <si>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</si>
  <si>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</si>
  <si>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</si>
  <si>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</si>
  <si>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</si>
  <si>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</si>
  <si>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</si>
  <si>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</si>
  <si>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</si>
  <si>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</si>
  <si>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</si>
  <si>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</si>
  <si>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</si>
  <si>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</si>
  <si>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</si>
  <si>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</si>
  <si>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</si>
  <si>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</si>
  <si>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</si>
  <si>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</si>
  <si>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</si>
  <si>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</si>
  <si>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</si>
  <si>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</si>
  <si>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</si>
  <si>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</si>
  <si>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</si>
  <si>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</si>
  <si>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</si>
  <si>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</si>
  <si>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</si>
  <si>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</si>
  <si>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</si>
  <si>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</si>
  <si>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</si>
  <si>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</si>
  <si>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</si>
  <si>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</si>
  <si>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</si>
  <si>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</si>
  <si>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</si>
  <si>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</si>
  <si>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</si>
  <si>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</si>
  <si>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</si>
  <si>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</si>
  <si>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</si>
  <si>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</si>
  <si>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</si>
  <si>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</si>
  <si>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</si>
  <si>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</si>
  <si>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</si>
  <si>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</si>
  <si>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</si>
  <si>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</si>
  <si>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</si>
  <si>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</si>
  <si>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</si>
  <si>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</si>
  <si>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</si>
  <si>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</si>
  <si>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</si>
  <si>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</si>
  <si>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</si>
  <si>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</si>
  <si>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</si>
  <si>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</si>
  <si>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</si>
  <si>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</si>
  <si>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</si>
  <si>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</si>
  <si>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</si>
  <si>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</si>
  <si>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</si>
  <si>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</si>
  <si>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</si>
  <si>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</si>
  <si>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</si>
  <si>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</si>
  <si>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</si>
  <si>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</si>
  <si>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</si>
  <si>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</si>
  <si>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</si>
  <si>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</si>
  <si>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</si>
  <si>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</si>
  <si>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</si>
  <si>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</si>
  <si>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</si>
  <si>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</si>
  <si>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</si>
  <si>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</si>
  <si>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</si>
  <si>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</si>
  <si>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</si>
  <si>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</si>
  <si>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</si>
  <si>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</si>
  <si>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</si>
  <si>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</si>
  <si>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</si>
  <si>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</si>
  <si>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</si>
  <si>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</si>
  <si>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</si>
  <si>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</si>
  <si>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</si>
  <si>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</si>
  <si>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</si>
  <si>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</si>
  <si>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</si>
  <si>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</si>
  <si>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</si>
  <si>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</si>
  <si>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</si>
  <si>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</si>
  <si>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</si>
  <si>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</si>
  <si>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</si>
  <si>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</si>
  <si>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</si>
  <si>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</si>
  <si>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</si>
  <si>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</si>
  <si>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</si>
  <si>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</si>
  <si>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</si>
  <si>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</si>
  <si>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</si>
  <si>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</si>
  <si>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</si>
  <si>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</si>
  <si>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</si>
  <si>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</si>
  <si>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</si>
  <si>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</si>
  <si>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</si>
  <si>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</si>
  <si>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</si>
  <si>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</si>
  <si>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</si>
  <si>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</si>
  <si>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</si>
  <si>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</si>
  <si>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</si>
  <si>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</si>
  <si>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</si>
  <si>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</si>
  <si>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</si>
  <si>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</si>
  <si>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</si>
  <si>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</si>
  <si>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</si>
  <si>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</si>
  <si>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</si>
  <si>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</si>
  <si>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</si>
  <si>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</si>
  <si>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</si>
  <si>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</si>
  <si>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</si>
  <si>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</si>
  <si>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</si>
  <si>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</si>
  <si>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</si>
  <si>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</si>
  <si>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</si>
  <si>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</si>
  <si>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</si>
  <si>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</si>
  <si>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</si>
  <si>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</si>
  <si>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</si>
  <si>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</si>
  <si>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</si>
  <si>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</si>
  <si>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</si>
  <si>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</si>
  <si>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</si>
  <si>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</si>
  <si>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</si>
  <si>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</si>
  <si>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</si>
  <si>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</si>
  <si>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</si>
  <si>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</si>
  <si>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</si>
  <si>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</si>
  <si>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</si>
  <si>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</si>
  <si>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</si>
  <si>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</si>
  <si>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</si>
  <si>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</si>
  <si>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</si>
  <si>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</si>
  <si>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</si>
  <si>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</si>
  <si>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</si>
  <si>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</si>
  <si>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</si>
  <si>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</si>
  <si>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</si>
  <si>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</si>
  <si>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</si>
  <si>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</si>
  <si>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</si>
  <si>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</si>
  <si>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</si>
  <si>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</si>
  <si>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</si>
  <si>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</si>
  <si>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</si>
  <si>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</si>
  <si>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</si>
  <si>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</si>
  <si>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</si>
  <si>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</si>
  <si>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</si>
  <si>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</si>
  <si>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</si>
  <si>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</si>
  <si>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</si>
  <si>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</si>
  <si>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</si>
  <si>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</si>
  <si>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</si>
  <si>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</si>
  <si>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</si>
  <si>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</si>
  <si>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</si>
  <si>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</si>
  <si>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</si>
  <si>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</si>
  <si>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</si>
  <si>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</si>
  <si>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</si>
  <si>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</si>
  <si>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</si>
  <si>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</si>
  <si>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</si>
  <si>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</si>
  <si>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</si>
  <si>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</si>
  <si>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</si>
  <si>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</si>
  <si>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</si>
  <si>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</si>
  <si>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</si>
  <si>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</si>
  <si>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</si>
  <si>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</si>
  <si>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</si>
  <si>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</si>
  <si>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</si>
  <si>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</si>
  <si>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</si>
  <si>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</si>
  <si>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</si>
  <si>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</si>
  <si>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</si>
  <si>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</si>
  <si>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</si>
  <si>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</si>
  <si>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</si>
  <si>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</si>
  <si>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</si>
  <si>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</si>
  <si>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</si>
  <si>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</si>
  <si>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</si>
  <si>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</si>
  <si>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</si>
  <si>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</si>
  <si>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</si>
  <si>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</si>
  <si>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</si>
  <si>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</si>
  <si>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</si>
  <si>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</si>
  <si>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</si>
  <si>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</si>
  <si>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</si>
  <si>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</si>
  <si>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</si>
  <si>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</si>
  <si>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</si>
  <si>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</si>
  <si>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</si>
  <si>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</si>
  <si>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</si>
  <si>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</si>
  <si>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</si>
  <si>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</si>
  <si>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</si>
  <si>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</si>
  <si>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</si>
  <si>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</si>
  <si>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</si>
  <si>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</si>
  <si>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</si>
  <si>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</si>
  <si>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</si>
  <si>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</si>
  <si>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</si>
  <si>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</si>
  <si>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</si>
  <si>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</si>
  <si>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</si>
  <si>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</si>
  <si>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</si>
  <si>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</si>
  <si>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</si>
  <si>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</si>
  <si>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</si>
  <si>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</si>
  <si>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</si>
  <si>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</si>
  <si>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</si>
  <si>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</si>
  <si>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</si>
  <si>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</si>
  <si>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</si>
  <si>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</si>
  <si>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</si>
  <si>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</si>
  <si>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</si>
  <si>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</si>
  <si>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</si>
  <si>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</si>
  <si>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</si>
  <si>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</si>
  <si>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</si>
  <si>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</si>
  <si>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</si>
  <si>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</si>
  <si>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</si>
  <si>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</si>
  <si>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</si>
  <si>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</si>
  <si>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</si>
  <si>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</si>
  <si>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</si>
  <si>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</si>
  <si>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</si>
  <si>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</si>
  <si>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</si>
  <si>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</si>
  <si>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</si>
  <si>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</si>
  <si>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</si>
  <si>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</si>
  <si>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</si>
  <si>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</si>
  <si>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</si>
  <si>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</si>
  <si>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</si>
  <si>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</si>
  <si>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</si>
  <si>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</si>
  <si>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</si>
  <si>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</si>
  <si>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</si>
  <si>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</si>
  <si>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</si>
  <si>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</si>
  <si>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</si>
  <si>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</si>
  <si>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</si>
  <si>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</si>
  <si>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</si>
  <si>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</si>
  <si>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</si>
  <si>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</si>
  <si>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</si>
  <si>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</si>
  <si>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</si>
  <si>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</si>
  <si>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</si>
  <si>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</si>
  <si>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</si>
  <si>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</si>
  <si>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</si>
  <si>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</si>
  <si>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</si>
  <si>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</si>
  <si>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</si>
  <si>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</si>
  <si>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</si>
  <si>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</si>
  <si>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</si>
  <si>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</si>
  <si>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</si>
  <si>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</si>
  <si>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</si>
  <si>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</si>
  <si>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</si>
  <si>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</si>
  <si>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</si>
  <si>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</si>
  <si>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</si>
  <si>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</si>
  <si>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</si>
  <si>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</si>
  <si>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</si>
  <si>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</si>
  <si>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</si>
  <si>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</si>
  <si>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</si>
  <si>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</si>
  <si>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</si>
  <si>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</si>
  <si>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</si>
  <si>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</si>
  <si>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</si>
  <si>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</si>
  <si>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</si>
  <si>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</si>
  <si>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</si>
  <si>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</si>
  <si>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</si>
  <si>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</si>
  <si>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</si>
  <si>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</si>
  <si>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</si>
  <si>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</si>
  <si>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</si>
  <si>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</si>
  <si>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</si>
  <si>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</si>
  <si>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</si>
  <si>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</si>
  <si>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</si>
  <si>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</si>
  <si>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</si>
  <si>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</si>
  <si>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</si>
  <si>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</si>
  <si>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</si>
  <si>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</si>
  <si>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</si>
  <si>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</si>
  <si>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</si>
  <si>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</si>
  <si>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</si>
  <si>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</si>
  <si>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</si>
  <si>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</si>
  <si>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</si>
  <si>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</si>
  <si>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</si>
  <si>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</si>
  <si>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</si>
  <si>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</si>
  <si>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</si>
  <si>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</si>
  <si>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</si>
  <si>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</si>
  <si>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</si>
  <si>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</si>
  <si>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</si>
  <si>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</si>
  <si>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</si>
  <si>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</si>
  <si>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</si>
  <si>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</si>
  <si>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</si>
  <si>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</si>
  <si>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</si>
  <si>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</si>
  <si>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</si>
  <si>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</si>
  <si>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</si>
  <si>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</si>
  <si>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</si>
  <si>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</si>
  <si>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</si>
  <si>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</si>
  <si>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</si>
  <si>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</si>
  <si>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</si>
  <si>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</si>
  <si>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</si>
  <si>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</si>
  <si>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</si>
  <si>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</si>
  <si>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</si>
  <si>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</si>
  <si>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</si>
  <si>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</si>
  <si>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</si>
  <si>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</si>
  <si>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</si>
  <si>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</si>
  <si>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</si>
  <si>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</si>
  <si>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</si>
  <si>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</si>
  <si>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</si>
  <si>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</si>
  <si>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</si>
  <si>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</si>
  <si>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</si>
  <si>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</si>
  <si>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</si>
  <si>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</si>
  <si>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</si>
  <si>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</si>
  <si>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</si>
  <si>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</si>
  <si>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</si>
  <si>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</si>
  <si>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</si>
  <si>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</si>
  <si>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</si>
  <si>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</si>
  <si>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</si>
  <si>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</si>
  <si>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</si>
  <si>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</si>
  <si>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</si>
  <si>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</si>
  <si>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</si>
  <si>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</si>
  <si>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</si>
  <si>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</si>
  <si>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</si>
  <si>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</si>
  <si>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</si>
  <si>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</si>
  <si>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</si>
  <si>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</si>
  <si>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</si>
  <si>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</si>
  <si>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</si>
  <si>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</si>
  <si>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</si>
  <si>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</si>
  <si>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</si>
  <si>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</si>
  <si>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</si>
  <si>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</si>
  <si>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</si>
  <si>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</si>
  <si>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</si>
  <si>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</si>
  <si>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</si>
  <si>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</si>
  <si>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</si>
  <si>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</si>
  <si>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</si>
  <si>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</si>
  <si>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</si>
  <si>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</si>
  <si>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</si>
  <si>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</si>
  <si>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</si>
  <si>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</si>
  <si>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</si>
  <si>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</si>
  <si>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</si>
  <si>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</si>
  <si>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</si>
  <si>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</si>
  <si>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</si>
  <si>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</si>
  <si>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</si>
  <si>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</si>
  <si>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</si>
  <si>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</si>
  <si>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</si>
  <si>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</si>
  <si>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</si>
  <si>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</si>
  <si>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</si>
  <si>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</si>
  <si>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</si>
  <si>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</si>
  <si>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</si>
  <si>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</si>
  <si>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</si>
  <si>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</si>
  <si>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</si>
  <si>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</si>
  <si>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</si>
  <si>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</si>
  <si>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</si>
  <si>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</si>
  <si>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</si>
  <si>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</si>
  <si>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</si>
  <si>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</si>
  <si>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</si>
  <si>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</si>
  <si>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</si>
  <si>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</si>
  <si>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</si>
  <si>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</si>
  <si>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</si>
  <si>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</si>
  <si>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</si>
  <si>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</si>
  <si>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</si>
  <si>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</si>
  <si>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</si>
  <si>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</si>
  <si>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</si>
  <si>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</si>
  <si>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</si>
  <si>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</si>
  <si>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</si>
  <si>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</si>
  <si>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</si>
  <si>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</si>
  <si>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</si>
  <si>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</si>
  <si>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</si>
  <si>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</si>
  <si>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</si>
  <si>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</si>
  <si>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</si>
  <si>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</si>
  <si>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</si>
  <si>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</si>
  <si>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</si>
  <si>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</si>
  <si>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</si>
  <si>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</si>
  <si>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</si>
  <si>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</si>
  <si>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</si>
  <si>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</si>
  <si>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</si>
  <si>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</si>
  <si>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</si>
  <si>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</si>
  <si>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</si>
  <si>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</si>
  <si>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</si>
  <si>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</si>
  <si>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</si>
  <si>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</si>
  <si>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</si>
  <si>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</si>
  <si>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</si>
  <si>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</si>
  <si>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</si>
  <si>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</si>
  <si>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</si>
  <si>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</si>
  <si>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</si>
  <si>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</si>
  <si>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</si>
  <si>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</si>
  <si>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</si>
  <si>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</si>
  <si>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</si>
  <si>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</si>
  <si>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</si>
  <si>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</si>
  <si>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</si>
  <si>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</si>
  <si>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</si>
  <si>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</si>
  <si>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</si>
  <si>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</si>
  <si>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</si>
  <si>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</si>
  <si>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</si>
  <si>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</si>
  <si>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</si>
  <si>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</si>
  <si>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</si>
  <si>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</si>
  <si>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</si>
  <si>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</si>
  <si>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</si>
  <si>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</si>
  <si>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</si>
  <si>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</si>
  <si>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</si>
  <si>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</si>
  <si>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</si>
  <si>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</si>
  <si>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</si>
  <si>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</si>
  <si>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</si>
  <si>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</si>
  <si>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</si>
  <si>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</si>
  <si>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</si>
  <si>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</si>
  <si>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</si>
  <si>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</si>
  <si>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</si>
  <si>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</si>
  <si>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</si>
  <si>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</si>
  <si>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</si>
  <si>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</si>
  <si>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</si>
  <si>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</si>
  <si>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</si>
  <si>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</si>
  <si>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</si>
  <si>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</si>
  <si>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</si>
  <si>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</si>
  <si>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</si>
  <si>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</si>
  <si>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</si>
  <si>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</si>
  <si>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</si>
  <si>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</si>
  <si>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</si>
  <si>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</si>
  <si>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</si>
  <si>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</si>
  <si>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</si>
  <si>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</si>
  <si>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</si>
  <si>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</si>
  <si>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</si>
  <si>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</si>
  <si>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</si>
  <si>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</si>
  <si>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</si>
  <si>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</si>
  <si>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</si>
  <si>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</si>
  <si>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</si>
  <si>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</si>
  <si>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</si>
  <si>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</si>
  <si>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</si>
  <si>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</si>
  <si>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</si>
  <si>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</si>
  <si>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</si>
  <si>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</si>
  <si>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</si>
  <si>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</si>
  <si>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</si>
  <si>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</si>
  <si>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</si>
  <si>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</si>
  <si>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</si>
  <si>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</si>
  <si>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</si>
  <si>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</si>
  <si>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</si>
  <si>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</si>
  <si>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</si>
  <si>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</si>
  <si>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</si>
  <si>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</si>
  <si>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</si>
  <si>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</si>
  <si>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</si>
  <si>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</si>
  <si>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</si>
  <si>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</si>
  <si>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</si>
  <si>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</si>
  <si>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</si>
  <si>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</si>
  <si>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</si>
  <si>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</si>
  <si>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</si>
  <si>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</si>
  <si>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</si>
  <si>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</si>
  <si>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</si>
  <si>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</si>
  <si>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</si>
  <si>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</si>
  <si>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</si>
  <si>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</si>
  <si>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</si>
  <si>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</si>
  <si>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</si>
  <si>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</si>
  <si>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</si>
  <si>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</si>
  <si>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</si>
  <si>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</si>
  <si>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</si>
  <si>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</si>
  <si>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</si>
  <si>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</si>
  <si>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</si>
  <si>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</si>
  <si>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</si>
  <si>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</si>
  <si>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</si>
  <si>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</si>
  <si>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</si>
  <si>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</si>
  <si>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</si>
  <si>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</si>
  <si>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</si>
  <si>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</si>
  <si>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</si>
  <si>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</si>
  <si>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</si>
  <si>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</si>
  <si>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</si>
  <si>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</si>
  <si>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</si>
  <si>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</si>
  <si>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</si>
  <si>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</si>
  <si>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</si>
  <si>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</si>
  <si>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</si>
  <si>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</si>
  <si>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</si>
  <si>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</si>
  <si>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</si>
  <si>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</si>
  <si>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</si>
  <si>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</si>
  <si>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</si>
  <si>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</si>
  <si>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</si>
  <si>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</si>
  <si>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</si>
  <si>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</si>
  <si>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</si>
  <si>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</si>
  <si>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</si>
  <si>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</si>
  <si>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</si>
  <si>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</si>
  <si>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</si>
  <si>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</si>
  <si>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</si>
  <si>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</si>
  <si>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</si>
  <si>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</si>
  <si>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</si>
  <si>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</si>
  <si>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</si>
  <si>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</si>
  <si>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</si>
  <si>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</si>
  <si>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</si>
  <si>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</si>
  <si>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</si>
  <si>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</si>
  <si>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</si>
  <si>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</si>
  <si>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</si>
  <si>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</si>
  <si>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</si>
  <si>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</si>
  <si>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</si>
  <si>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</si>
  <si>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</si>
  <si>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</si>
  <si>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</si>
  <si>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</si>
  <si>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</si>
  <si>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</si>
  <si>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</si>
  <si>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</si>
  <si>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</si>
  <si>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</si>
  <si>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</si>
  <si>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</si>
  <si>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</si>
  <si>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</si>
  <si>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</si>
  <si>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</si>
  <si>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</si>
  <si>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</si>
  <si>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</si>
  <si>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</si>
  <si>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</si>
  <si>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</si>
  <si>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</si>
  <si>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</si>
  <si>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</si>
  <si>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</si>
  <si>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</si>
  <si>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</si>
  <si>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</si>
  <si>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</si>
  <si>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</si>
  <si>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</si>
  <si>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</si>
  <si>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</si>
  <si>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</si>
  <si>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</si>
  <si>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</si>
  <si>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</si>
  <si>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</si>
  <si>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</si>
  <si>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</si>
  <si>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</si>
  <si>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</si>
  <si>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</si>
  <si>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</si>
  <si>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</si>
  <si>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</si>
  <si>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</si>
  <si>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</si>
  <si>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</si>
  <si>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</si>
  <si>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</si>
  <si>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</si>
  <si>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</si>
  <si>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</si>
  <si>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</si>
  <si>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</si>
  <si>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</si>
  <si>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</si>
  <si>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</si>
  <si>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</si>
  <si>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</si>
  <si>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</si>
  <si>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</si>
  <si>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</si>
  <si>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</si>
  <si>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</si>
  <si>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</si>
  <si>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</si>
  <si>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</si>
  <si>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</si>
  <si>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</si>
  <si>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</si>
  <si>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</si>
  <si>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</si>
  <si>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</si>
  <si>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</si>
  <si>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</si>
  <si>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</si>
  <si>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</si>
  <si>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</si>
  <si>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</si>
  <si>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</si>
  <si>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</si>
  <si>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</si>
  <si>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</si>
  <si>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</si>
  <si>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</si>
  <si>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</si>
  <si>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</si>
  <si>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</si>
  <si>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</si>
  <si>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</si>
  <si>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</si>
  <si>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</si>
  <si>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</si>
  <si>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</si>
  <si>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</si>
  <si>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</si>
  <si>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</si>
  <si>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</si>
  <si>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</si>
  <si>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</si>
  <si>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</si>
  <si>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</si>
  <si>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</si>
  <si>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</si>
  <si>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</si>
  <si>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</si>
  <si>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</si>
  <si>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</si>
  <si>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</si>
  <si>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</si>
  <si>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</si>
  <si>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</si>
  <si>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</si>
  <si>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</si>
  <si>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</si>
  <si>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</si>
  <si>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</si>
  <si>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</si>
  <si>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</si>
  <si>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</si>
  <si>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</si>
  <si>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</si>
  <si>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</si>
  <si>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</si>
  <si>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</si>
  <si>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</si>
  <si>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</si>
  <si>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</si>
  <si>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</si>
  <si>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</si>
  <si>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</si>
  <si>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</si>
  <si>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</si>
  <si>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</si>
  <si>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</si>
  <si>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</si>
  <si>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</si>
  <si>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</si>
  <si>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</si>
  <si>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</si>
  <si>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</si>
  <si>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</si>
  <si>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</si>
  <si>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</si>
  <si>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</si>
  <si>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</si>
  <si>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</si>
  <si>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</si>
  <si>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</si>
  <si>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</si>
  <si>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</si>
  <si>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</si>
  <si>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</si>
  <si>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</si>
  <si>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</si>
  <si>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</si>
  <si>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</si>
  <si>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</si>
  <si>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</si>
  <si>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</si>
  <si>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</si>
  <si>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</si>
  <si>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</si>
  <si>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</si>
  <si>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</si>
  <si>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</si>
  <si>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</si>
  <si>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</si>
  <si>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</si>
  <si>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</si>
  <si>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</si>
  <si>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</si>
  <si>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</si>
  <si>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</si>
  <si>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</si>
  <si>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</si>
  <si>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</si>
  <si>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</si>
  <si>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</si>
  <si>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</si>
  <si>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</si>
  <si>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</si>
  <si>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</si>
  <si>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</si>
  <si>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</si>
  <si>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</si>
  <si>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</si>
  <si>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</si>
  <si>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</si>
  <si>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</si>
  <si>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</si>
  <si>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</si>
  <si>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</si>
  <si>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</si>
  <si>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</si>
  <si>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</si>
  <si>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</si>
  <si>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</si>
  <si>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</si>
  <si>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</si>
  <si>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</si>
  <si>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</si>
  <si>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</si>
  <si>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</si>
  <si>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</si>
  <si>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</si>
  <si>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</si>
  <si>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</si>
  <si>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</si>
  <si>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</si>
  <si>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</si>
  <si>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</si>
  <si>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</si>
  <si>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</si>
  <si>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</si>
  <si>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</si>
  <si>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</si>
  <si>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</si>
  <si>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</si>
  <si>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</si>
  <si>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</si>
  <si>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</si>
  <si>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</si>
  <si>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</si>
  <si>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</si>
  <si>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</si>
  <si>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</si>
  <si>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</si>
  <si>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</si>
  <si>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</si>
  <si>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</si>
  <si>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</si>
  <si>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</si>
  <si>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</si>
  <si>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</si>
  <si>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</si>
  <si>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</si>
  <si>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</si>
  <si>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</si>
  <si>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</si>
  <si>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</si>
  <si>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</si>
  <si>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</si>
  <si>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</si>
  <si>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</si>
  <si>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</si>
  <si>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</si>
  <si>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</si>
  <si>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</si>
  <si>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</si>
  <si>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</si>
  <si>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</si>
  <si>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</si>
  <si>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</si>
  <si>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</si>
  <si>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</si>
  <si>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</si>
  <si>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</si>
  <si>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</si>
  <si>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</si>
  <si>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</si>
  <si>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</si>
  <si>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</si>
  <si>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</si>
  <si>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</si>
  <si>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</si>
  <si>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</si>
  <si>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</si>
  <si>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</si>
  <si>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</si>
  <si>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</si>
  <si>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</si>
  <si>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</si>
  <si>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</si>
  <si>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</si>
  <si>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</si>
  <si>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</si>
  <si>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</si>
  <si>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</si>
  <si>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</si>
  <si>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</si>
  <si>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</si>
  <si>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</si>
  <si>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</si>
  <si>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</si>
  <si>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</si>
  <si>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</si>
  <si>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</si>
  <si>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</si>
  <si>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</si>
  <si>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</si>
  <si>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</si>
  <si>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</si>
  <si>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</si>
  <si>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</si>
  <si>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</si>
  <si>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</si>
  <si>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</si>
  <si>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</si>
  <si>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</si>
  <si>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</si>
  <si>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</si>
  <si>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</si>
  <si>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</si>
  <si>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</si>
  <si>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</si>
  <si>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</si>
  <si>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</si>
  <si>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</si>
  <si>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</si>
  <si>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</si>
  <si>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</si>
  <si>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</si>
  <si>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</si>
  <si>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</si>
  <si>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</si>
  <si>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</si>
  <si>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</si>
  <si>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</si>
  <si>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</si>
  <si>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</si>
  <si>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</si>
  <si>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</si>
  <si>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</si>
  <si>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</si>
  <si>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</si>
  <si>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</si>
  <si>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</si>
  <si>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</si>
  <si>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</si>
  <si>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</si>
  <si>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</si>
  <si>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</si>
  <si>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</si>
  <si>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</si>
  <si>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</si>
  <si>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</si>
  <si>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</si>
  <si>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</si>
  <si>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</si>
  <si>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</si>
  <si>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</si>
  <si>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</si>
  <si>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</si>
  <si>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</si>
  <si>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</si>
  <si>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</si>
  <si>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</si>
  <si>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</si>
  <si>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</si>
  <si>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</si>
  <si>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</si>
  <si>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</si>
  <si>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</si>
  <si>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</si>
  <si>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</si>
  <si>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</si>
  <si>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</si>
  <si>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</si>
  <si>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</si>
  <si>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</si>
  <si>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</si>
  <si>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</si>
  <si>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</si>
  <si>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</si>
  <si>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</si>
  <si>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</si>
  <si>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</si>
  <si>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</si>
  <si>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</si>
  <si>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</si>
  <si>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</si>
  <si>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</si>
  <si>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</si>
  <si>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</si>
  <si>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</si>
  <si>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</si>
  <si>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</si>
  <si>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</si>
  <si>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</si>
  <si>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</si>
  <si>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</si>
  <si>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</si>
  <si>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</si>
  <si>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</si>
  <si>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</si>
  <si>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</si>
  <si>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</si>
  <si>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</si>
  <si>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</si>
  <si>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</si>
  <si>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</si>
  <si>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</si>
  <si>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</si>
  <si>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</si>
  <si>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</si>
  <si>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</si>
  <si>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</si>
  <si>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</si>
  <si>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</si>
  <si>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</si>
  <si>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</si>
  <si>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</si>
  <si>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</si>
  <si>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</si>
  <si>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</si>
  <si>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</si>
  <si>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</si>
  <si>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</si>
  <si>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</si>
  <si>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</si>
  <si>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</si>
  <si>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</si>
  <si>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</si>
  <si>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</si>
  <si>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</si>
  <si>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</si>
  <si>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</si>
  <si>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</si>
  <si>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</si>
  <si>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</si>
  <si>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</si>
  <si>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</si>
  <si>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</si>
  <si>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</si>
  <si>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</si>
  <si>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</si>
  <si>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</si>
  <si>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</si>
  <si>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</si>
  <si>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</si>
  <si>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</si>
  <si>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</si>
  <si>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</si>
  <si>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</si>
  <si>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</si>
  <si>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</si>
  <si>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</si>
  <si>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</si>
  <si>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</si>
  <si>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</si>
  <si>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</si>
  <si>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</si>
  <si>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</si>
  <si>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</si>
  <si>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</si>
  <si>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</si>
  <si>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</si>
  <si>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</si>
  <si>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</si>
  <si>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</si>
  <si>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</si>
  <si>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</si>
  <si>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</si>
  <si>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</si>
  <si>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</si>
  <si>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</si>
  <si>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</si>
  <si>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</si>
  <si>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</si>
  <si>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</si>
  <si>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</si>
  <si>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</si>
  <si>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</si>
  <si>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</si>
  <si>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</si>
  <si>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</si>
  <si>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</si>
  <si>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</si>
  <si>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</si>
  <si>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</si>
  <si>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</si>
  <si>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</si>
  <si>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</si>
  <si>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</si>
  <si>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</si>
  <si>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</si>
  <si>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</si>
  <si>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</si>
  <si>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</si>
  <si>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</si>
  <si>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</si>
  <si>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</si>
  <si>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</si>
  <si>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</si>
  <si>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</si>
  <si>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</si>
  <si>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</si>
  <si>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</si>
  <si>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</si>
  <si>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</si>
  <si>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</si>
  <si>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</si>
  <si>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</si>
  <si>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</si>
  <si>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</si>
  <si>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</si>
  <si>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</si>
  <si>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</si>
  <si>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</si>
  <si>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</si>
  <si>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</si>
  <si>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</si>
  <si>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</si>
  <si>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</si>
  <si>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</si>
  <si>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</si>
  <si>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</si>
  <si>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</si>
  <si>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</si>
  <si>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</si>
  <si>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</si>
  <si>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</si>
  <si>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</si>
  <si>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</si>
  <si>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</si>
  <si>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</si>
  <si>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</si>
  <si>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</si>
  <si>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</si>
  <si>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</si>
  <si>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</si>
  <si>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</si>
  <si>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</si>
  <si>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</si>
  <si>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</si>
  <si>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</si>
  <si>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</si>
  <si>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</si>
  <si>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</si>
  <si>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</si>
  <si>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</si>
  <si>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</si>
  <si>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</si>
  <si>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</si>
  <si>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</si>
  <si>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</si>
  <si>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</si>
  <si>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</si>
  <si>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</si>
  <si>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</si>
  <si>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</si>
  <si>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</si>
  <si>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</si>
  <si>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</si>
  <si>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</si>
  <si>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</si>
  <si>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</si>
  <si>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</si>
  <si>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</si>
  <si>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</si>
  <si>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</si>
  <si>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</si>
  <si>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</si>
  <si>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</si>
  <si>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</si>
  <si>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</si>
  <si>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</si>
  <si>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</si>
  <si>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</si>
  <si>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</si>
  <si>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</si>
  <si>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</si>
  <si>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</si>
  <si>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</si>
  <si>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</si>
  <si>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</si>
  <si>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</si>
  <si>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</si>
  <si>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</si>
  <si>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</si>
  <si>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</si>
  <si>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</si>
  <si>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</si>
  <si>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</si>
  <si>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</si>
  <si>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</si>
  <si>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</si>
  <si>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</si>
  <si>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</si>
  <si>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</si>
  <si>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</si>
  <si>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</si>
  <si>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</si>
  <si>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</si>
  <si>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</si>
  <si>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</si>
  <si>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</si>
  <si>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</si>
  <si>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</si>
  <si>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</si>
  <si>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</si>
  <si>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</si>
  <si>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</si>
  <si>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</si>
  <si>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</si>
  <si>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</si>
  <si>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</si>
  <si>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</si>
  <si>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</si>
  <si>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</si>
  <si>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</si>
  <si>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</si>
  <si>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</si>
  <si>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</si>
  <si>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</si>
  <si>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</si>
  <si>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</si>
  <si>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</si>
  <si>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</si>
  <si>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</si>
  <si>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</si>
  <si>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</si>
  <si>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</si>
  <si>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</si>
  <si>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</si>
  <si>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</si>
  <si>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</si>
  <si>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</si>
  <si>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</si>
  <si>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</si>
  <si>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</si>
  <si>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</si>
  <si>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</si>
  <si>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</si>
  <si>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</si>
  <si>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</si>
  <si>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</si>
  <si>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</si>
  <si>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</si>
  <si>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</si>
  <si>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</si>
  <si>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</si>
  <si>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</si>
  <si>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</si>
  <si>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</si>
  <si>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</si>
  <si>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</si>
  <si>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</si>
  <si>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</si>
  <si>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</si>
  <si>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</si>
  <si>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</si>
  <si>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</si>
  <si>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</si>
  <si>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</si>
  <si>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</si>
  <si>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</si>
  <si>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</si>
  <si>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</si>
  <si>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</si>
  <si>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</si>
  <si>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</si>
  <si>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</si>
  <si>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</si>
  <si>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</si>
  <si>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</si>
  <si>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</si>
  <si>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</si>
  <si>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</si>
  <si>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</si>
  <si>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</si>
  <si>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</si>
  <si>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</si>
  <si>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</si>
  <si>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</si>
  <si>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</si>
  <si>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</si>
  <si>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</si>
  <si>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</si>
  <si>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</si>
  <si>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</si>
  <si>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</si>
  <si>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</si>
  <si>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</si>
  <si>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</si>
  <si>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</si>
  <si>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</si>
  <si>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</si>
  <si>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</si>
  <si>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</si>
  <si>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</si>
  <si>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</si>
  <si>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</si>
  <si>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</si>
  <si>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</si>
  <si>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</si>
  <si>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</si>
  <si>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</si>
  <si>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</si>
  <si>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</si>
  <si>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</si>
  <si>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</si>
  <si>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</si>
  <si>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</si>
  <si>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</si>
  <si>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</si>
  <si>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</si>
  <si>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</si>
  <si>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</si>
  <si>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</si>
  <si>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</si>
  <si>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</si>
  <si>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</si>
  <si>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</si>
  <si>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</si>
  <si>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</si>
  <si>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</si>
  <si>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</si>
  <si>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</si>
  <si>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</si>
  <si>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</si>
  <si>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</si>
  <si>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</si>
  <si>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</si>
  <si>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</si>
  <si>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</si>
  <si>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</si>
  <si>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</si>
  <si>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</si>
  <si>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</si>
  <si>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</si>
  <si>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</si>
  <si>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</si>
  <si>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</si>
  <si>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</si>
  <si>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</si>
  <si>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</si>
  <si>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</si>
  <si>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</si>
  <si>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</si>
  <si>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</si>
  <si>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</si>
  <si>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</si>
  <si>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</si>
  <si>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</si>
  <si>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</si>
  <si>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</si>
  <si>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</si>
  <si>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</si>
  <si>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</si>
  <si>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</si>
  <si>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</si>
  <si>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</si>
  <si>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</si>
  <si>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</si>
  <si>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</si>
  <si>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</si>
  <si>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</si>
  <si>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</si>
  <si>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</si>
  <si>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</si>
  <si>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</si>
  <si>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</si>
  <si>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</si>
  <si>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</si>
  <si>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</si>
  <si>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</si>
  <si>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</si>
  <si>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</si>
  <si>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</si>
  <si>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</si>
  <si>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</si>
  <si>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</si>
  <si>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</si>
  <si>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</si>
  <si>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</si>
  <si>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</si>
  <si>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</si>
  <si>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</si>
  <si>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</si>
  <si>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</si>
  <si>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</si>
  <si>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</si>
  <si>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</si>
  <si>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</si>
  <si>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</si>
  <si>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</si>
  <si>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</si>
  <si>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</si>
  <si>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</si>
  <si>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</si>
  <si>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</si>
  <si>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</si>
  <si>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</si>
  <si>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</si>
  <si>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</si>
  <si>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</si>
  <si>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</si>
  <si>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</si>
  <si>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</si>
  <si>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</si>
  <si>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</si>
  <si>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</si>
  <si>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</si>
  <si>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</si>
  <si>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</si>
  <si>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</si>
  <si>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</si>
  <si>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</si>
  <si>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</si>
  <si>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</si>
  <si>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</si>
  <si>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</si>
  <si>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</si>
  <si>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</si>
  <si>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</si>
  <si>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</si>
  <si>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</si>
  <si>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</si>
  <si>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</si>
  <si>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</si>
  <si>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</si>
  <si>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</si>
  <si>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</si>
  <si>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</si>
  <si>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</si>
  <si>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</si>
  <si>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</si>
  <si>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</si>
  <si>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</si>
  <si>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</si>
  <si>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</si>
  <si>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</si>
  <si>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</si>
  <si>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</si>
  <si>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</si>
  <si>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</si>
  <si>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</si>
  <si>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</si>
  <si>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</si>
  <si>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</si>
  <si>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</si>
  <si>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</si>
  <si>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</si>
  <si>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</si>
  <si>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</si>
  <si>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</si>
  <si>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</si>
  <si>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</si>
  <si>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</si>
  <si>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</si>
  <si>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</si>
  <si>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</si>
  <si>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</si>
  <si>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</si>
  <si>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</si>
  <si>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</si>
  <si>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</si>
  <si>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</si>
  <si>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</si>
  <si>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</si>
  <si>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</si>
  <si>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</si>
  <si>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</si>
  <si>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</si>
  <si>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</si>
  <si>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</si>
  <si>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</si>
  <si>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</si>
  <si>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</si>
  <si>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</si>
  <si>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</si>
  <si>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</si>
  <si>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</si>
  <si>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</si>
  <si>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</si>
  <si>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</si>
  <si>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</si>
  <si>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</si>
  <si>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</si>
  <si>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</si>
  <si>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</si>
  <si>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</si>
  <si>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</si>
  <si>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</si>
  <si>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</si>
  <si>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</si>
  <si>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</si>
  <si>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</si>
  <si>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</si>
  <si>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</si>
  <si>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</si>
  <si>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</si>
  <si>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</si>
  <si>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</si>
  <si>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</si>
  <si>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</si>
  <si>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</si>
  <si>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</si>
  <si>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</si>
  <si>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</si>
  <si>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</si>
  <si>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</si>
  <si>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</si>
  <si>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</si>
  <si>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</si>
  <si>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</si>
  <si>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</si>
  <si>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</si>
  <si>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</si>
  <si>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</si>
  <si>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</si>
  <si>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</si>
  <si>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</si>
  <si>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</si>
  <si>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</si>
  <si>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</si>
  <si>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</si>
  <si>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</si>
  <si>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</si>
  <si>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</si>
  <si>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</si>
  <si>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</si>
  <si>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</si>
  <si>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</si>
  <si>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</si>
  <si>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</si>
  <si>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</si>
  <si>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</si>
  <si>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</si>
  <si>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</si>
  <si>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</si>
  <si>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</si>
  <si>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</si>
  <si>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</si>
  <si>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</si>
  <si>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</si>
  <si>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</si>
  <si>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</si>
  <si>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</si>
  <si>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</si>
  <si>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</si>
  <si>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</si>
  <si>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</si>
  <si>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</si>
  <si>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</si>
  <si>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</si>
  <si>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</si>
  <si>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</si>
  <si>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</si>
  <si>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</si>
  <si>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</si>
  <si>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</si>
  <si>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</si>
  <si>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</si>
  <si>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</si>
  <si>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</si>
  <si>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</si>
  <si>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</si>
  <si>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</si>
  <si>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</si>
  <si>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</si>
  <si>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</si>
  <si>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</si>
  <si>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</si>
  <si>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</si>
  <si>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</si>
  <si>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</si>
  <si>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</si>
  <si>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</si>
  <si>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</si>
  <si>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</si>
  <si>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</si>
  <si>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</si>
  <si>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</si>
  <si>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</si>
  <si>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</si>
  <si>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</si>
  <si>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</si>
  <si>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</si>
  <si>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</si>
  <si>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</si>
  <si>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</si>
  <si>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</si>
  <si>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</si>
  <si>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</si>
  <si>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</si>
  <si>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</si>
  <si>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</si>
  <si>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</si>
  <si>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</si>
  <si>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</si>
  <si>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</si>
  <si>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</si>
  <si>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</si>
  <si>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</si>
  <si>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</si>
  <si>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</si>
  <si>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</si>
  <si>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</si>
  <si>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</si>
  <si>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</si>
  <si>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</si>
  <si>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</si>
  <si>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</si>
  <si>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</si>
  <si>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</si>
  <si>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</si>
  <si>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</si>
  <si>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</si>
  <si>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</si>
  <si>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</si>
  <si>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</si>
  <si>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</si>
  <si>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</si>
  <si>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</si>
  <si>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</si>
  <si>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</si>
  <si>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</si>
  <si>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</si>
  <si>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</si>
  <si>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</si>
  <si>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</si>
  <si>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</si>
  <si>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</si>
  <si>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</si>
  <si>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</si>
  <si>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</si>
  <si>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</si>
  <si>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</si>
  <si>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</si>
  <si>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</si>
  <si>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</si>
  <si>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</si>
  <si>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</si>
  <si>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</si>
  <si>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</si>
  <si>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</si>
  <si>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</si>
  <si>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</si>
  <si>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</si>
  <si>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</si>
  <si>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</si>
  <si>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</si>
  <si>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</si>
  <si>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</si>
  <si>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</si>
  <si>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</si>
  <si>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</si>
  <si>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</si>
  <si>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</si>
  <si>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</si>
  <si>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</si>
  <si>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</si>
  <si>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</si>
  <si>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</si>
  <si>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</si>
  <si>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</si>
  <si>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</si>
  <si>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</si>
  <si>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</si>
  <si>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</si>
  <si>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</si>
  <si>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</si>
  <si>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</si>
  <si>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</si>
  <si>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</si>
  <si>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</si>
  <si>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</si>
  <si>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</si>
  <si>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</si>
  <si>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</si>
  <si>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</si>
  <si>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</si>
  <si>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</si>
  <si>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</si>
  <si>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</si>
  <si>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</si>
  <si>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</si>
  <si>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</si>
  <si>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</si>
  <si>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</si>
  <si>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</si>
  <si>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</si>
  <si>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</si>
  <si>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</si>
  <si>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</si>
  <si>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</si>
  <si>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</si>
  <si>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</si>
  <si>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</si>
  <si>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</si>
  <si>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</si>
  <si>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</si>
  <si>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</si>
  <si>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</si>
  <si>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</si>
  <si>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</si>
  <si>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</si>
  <si>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</si>
  <si>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</si>
  <si>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</si>
  <si>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</si>
  <si>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</si>
  <si>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</si>
  <si>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</si>
  <si>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</si>
  <si>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</si>
  <si>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</si>
  <si>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</si>
  <si>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</si>
  <si>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</si>
  <si>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</si>
  <si>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</si>
  <si>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</si>
  <si>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</si>
  <si>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</si>
  <si>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</si>
  <si>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</si>
  <si>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</si>
  <si>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</si>
  <si>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</si>
  <si>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</si>
  <si>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</si>
  <si>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</si>
  <si>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</si>
  <si>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</si>
  <si>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</si>
  <si>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</si>
  <si>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</si>
  <si>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</si>
  <si>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</si>
  <si>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</si>
  <si>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</si>
  <si>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</si>
  <si>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</si>
  <si>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</si>
  <si>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</si>
  <si>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</si>
  <si>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</si>
  <si>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</si>
  <si>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</si>
  <si>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</si>
  <si>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</si>
  <si>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</si>
  <si>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</si>
  <si>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</si>
  <si>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</si>
  <si>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</si>
  <si>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</si>
  <si>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</si>
  <si>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</si>
  <si>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</si>
  <si>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</si>
  <si>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</si>
  <si>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</si>
  <si>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</si>
  <si>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</si>
  <si>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</si>
  <si>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</si>
  <si>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</si>
  <si>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</si>
  <si>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</si>
  <si>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</si>
  <si>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</si>
  <si>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</si>
  <si>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</si>
  <si>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</si>
  <si>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</si>
  <si>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</si>
  <si>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</si>
  <si>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</si>
  <si>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</si>
  <si>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</si>
  <si>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</si>
  <si>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</si>
  <si>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</si>
  <si>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</si>
  <si>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</si>
  <si>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</si>
  <si>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</si>
  <si>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</si>
  <si>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</si>
  <si>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</si>
  <si>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</si>
  <si>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</si>
  <si>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</si>
  <si>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</si>
  <si>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</si>
  <si>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</si>
  <si>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</si>
  <si>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</si>
  <si>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</si>
  <si>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</si>
  <si>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</si>
  <si>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</si>
  <si>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</si>
  <si>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</si>
  <si>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</si>
  <si>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</si>
  <si>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</si>
  <si>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</si>
  <si>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</si>
  <si>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</si>
  <si>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</si>
  <si>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</si>
  <si>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</si>
  <si>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</si>
  <si>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</si>
  <si>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</si>
  <si>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</si>
  <si>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</si>
  <si>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</si>
  <si>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</si>
  <si>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</si>
  <si>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</si>
  <si>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</si>
  <si>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</si>
  <si>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</si>
  <si>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</si>
  <si>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</si>
  <si>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</si>
  <si>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</si>
  <si>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</si>
  <si>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</si>
  <si>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</si>
  <si>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</si>
  <si>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</si>
  <si>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</si>
  <si>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</si>
  <si>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</si>
  <si>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</si>
  <si>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</si>
  <si>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</si>
  <si>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</si>
  <si>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</si>
  <si>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</si>
  <si>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</si>
  <si>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</si>
  <si>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</si>
  <si>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</si>
  <si>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</si>
  <si>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</si>
  <si>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</si>
  <si>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</si>
  <si>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</si>
  <si>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</si>
  <si>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</si>
  <si>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</si>
  <si>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</si>
  <si>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</si>
  <si>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</si>
  <si>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</si>
  <si>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</si>
  <si>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</si>
  <si>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</si>
  <si>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</si>
  <si>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</si>
  <si>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</si>
  <si>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</si>
  <si>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</si>
  <si>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</si>
  <si>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</si>
  <si>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</si>
  <si>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</si>
  <si>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</si>
  <si>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</si>
  <si>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</si>
  <si>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</si>
  <si>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</si>
  <si>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</si>
  <si>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</si>
  <si>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</si>
  <si>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</si>
  <si>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</si>
  <si>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</si>
  <si>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</si>
  <si>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</si>
  <si>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</si>
  <si>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</si>
  <si>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</si>
  <si>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</si>
  <si>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</si>
  <si>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</si>
  <si>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</si>
  <si>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</si>
  <si>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</si>
  <si>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</si>
  <si>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</si>
  <si>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</si>
  <si>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</si>
  <si>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</si>
  <si>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</si>
  <si>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</si>
  <si>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</si>
  <si>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</si>
  <si>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</si>
  <si>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</si>
  <si>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</si>
  <si>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</si>
  <si>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</si>
  <si>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</si>
  <si>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</si>
  <si>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</si>
  <si>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</si>
  <si>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</si>
  <si>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</si>
  <si>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</si>
  <si>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</si>
  <si>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</si>
  <si>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</si>
  <si>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</si>
  <si>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</si>
  <si>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</si>
  <si>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</si>
  <si>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</si>
  <si>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</si>
  <si>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</si>
  <si>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</si>
  <si>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</si>
  <si>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</si>
  <si>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</si>
  <si>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</si>
  <si>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</si>
  <si>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</si>
  <si>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</si>
  <si>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</si>
  <si>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</si>
  <si>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</si>
  <si>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</si>
  <si>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</si>
  <si>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</si>
  <si>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</si>
  <si>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</si>
  <si>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</si>
  <si>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</si>
  <si>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</si>
  <si>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</si>
  <si>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</si>
  <si>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</si>
  <si>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</si>
  <si>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</si>
  <si>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</si>
  <si>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</si>
  <si>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</si>
  <si>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</si>
  <si>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</si>
  <si>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</si>
  <si>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</si>
  <si>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</si>
  <si>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</si>
  <si>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</si>
  <si>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</si>
  <si>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</si>
  <si>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</si>
  <si>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</si>
  <si>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</si>
  <si>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</si>
  <si>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</si>
  <si>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</si>
  <si>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</si>
  <si>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</si>
  <si>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</si>
  <si>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</si>
  <si>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</si>
  <si>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</si>
  <si>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</si>
  <si>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</si>
  <si>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</si>
  <si>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</si>
  <si>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</si>
  <si>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</si>
  <si>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</si>
  <si>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</si>
  <si>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</si>
  <si>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</si>
  <si>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</si>
  <si>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</si>
  <si>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</si>
  <si>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</si>
  <si>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</si>
  <si>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</si>
  <si>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</si>
  <si>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</si>
  <si>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</si>
  <si>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</si>
  <si>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</si>
  <si>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</si>
  <si>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</si>
  <si>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</si>
  <si>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</si>
  <si>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</si>
  <si>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</si>
  <si>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</si>
  <si>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</si>
  <si>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</si>
  <si>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</si>
  <si>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</si>
  <si>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</si>
  <si>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</si>
  <si>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</si>
  <si>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</si>
  <si>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</si>
  <si>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</si>
  <si>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</si>
  <si>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</si>
  <si>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</si>
  <si>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</si>
  <si>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</si>
  <si>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</si>
  <si>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</si>
  <si>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</si>
  <si>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</si>
  <si>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</si>
  <si>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</si>
  <si>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</si>
  <si>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</si>
  <si>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</si>
  <si>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</si>
  <si>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</si>
  <si>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</si>
  <si>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</si>
  <si>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</si>
  <si>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</si>
  <si>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</si>
  <si>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</si>
  <si>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</si>
  <si>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</si>
  <si>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</si>
  <si>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</si>
  <si>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</si>
  <si>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</si>
  <si>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</si>
  <si>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</si>
  <si>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</si>
  <si>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</si>
  <si>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</si>
  <si>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</si>
  <si>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</si>
  <si>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</si>
  <si>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</si>
  <si>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</si>
  <si>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</si>
  <si>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</si>
  <si>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</si>
  <si>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</si>
  <si>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</si>
  <si>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</si>
  <si>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</si>
  <si>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</si>
  <si>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</si>
  <si>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</si>
  <si>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</si>
  <si>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</si>
  <si>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</si>
  <si>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</si>
  <si>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</si>
  <si>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</si>
  <si>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</si>
  <si>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</si>
  <si>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</si>
  <si>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</si>
  <si>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</si>
  <si>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</si>
  <si>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</si>
  <si>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</si>
  <si>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</si>
  <si>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</si>
  <si>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</si>
  <si>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</si>
  <si>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</si>
  <si>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</si>
  <si>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</si>
  <si>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</si>
  <si>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</si>
  <si>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</si>
  <si>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</si>
  <si>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</si>
  <si>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</si>
  <si>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</si>
  <si>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</si>
  <si>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</si>
  <si>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</si>
  <si>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</si>
  <si>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</si>
  <si>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</si>
  <si>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</si>
  <si>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</si>
  <si>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</si>
  <si>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</si>
  <si>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</si>
  <si>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</si>
  <si>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</si>
  <si>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</si>
  <si>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</si>
  <si>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</si>
  <si>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</si>
  <si>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</si>
  <si>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</si>
  <si>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</si>
  <si>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</si>
  <si>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</si>
  <si>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</si>
  <si>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</si>
  <si>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</si>
  <si>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</si>
  <si>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</si>
  <si>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</si>
  <si>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</si>
  <si>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</si>
  <si>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</si>
  <si>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</si>
  <si>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</si>
  <si>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</si>
  <si>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</si>
  <si>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</si>
  <si>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</si>
  <si>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</si>
  <si>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</si>
  <si>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</si>
  <si>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</si>
  <si>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</si>
  <si>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</si>
  <si>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</si>
  <si>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</si>
  <si>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</si>
  <si>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</si>
  <si>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</si>
  <si>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</si>
  <si>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</si>
  <si>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</si>
  <si>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</si>
  <si>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</si>
  <si>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</si>
  <si>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</si>
  <si>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</si>
  <si>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</si>
  <si>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</si>
  <si>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</si>
  <si>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</si>
  <si>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</si>
  <si>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</si>
  <si>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</si>
  <si>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</si>
  <si>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</si>
  <si>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</si>
  <si>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</si>
  <si>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</si>
  <si>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</si>
  <si>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</si>
  <si>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</si>
  <si>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</si>
  <si>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</si>
  <si>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</si>
  <si>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</si>
  <si>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</si>
  <si>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</si>
  <si>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</si>
  <si>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</si>
  <si>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</si>
  <si>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</si>
  <si>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</si>
  <si>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</si>
  <si>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</si>
  <si>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</si>
  <si>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</si>
  <si>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</si>
  <si>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</si>
  <si>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</si>
  <si>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</si>
  <si>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</si>
  <si>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</si>
  <si>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</si>
  <si>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</si>
  <si>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</si>
  <si>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</si>
  <si>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</si>
  <si>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</si>
  <si>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</si>
  <si>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</si>
  <si>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</si>
  <si>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</si>
  <si>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</si>
  <si>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</si>
  <si>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</si>
  <si>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</si>
  <si>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</si>
  <si>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</si>
  <si>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</si>
  <si>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</si>
  <si>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</si>
  <si>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</si>
  <si>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</si>
  <si>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</si>
  <si>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</si>
  <si>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</si>
  <si>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</si>
  <si>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</si>
  <si>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</si>
  <si>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</si>
  <si>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</si>
  <si>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</si>
  <si>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</si>
  <si>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</si>
  <si>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</si>
  <si>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</si>
  <si>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</si>
  <si>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</si>
  <si>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</si>
  <si>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</si>
  <si>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</si>
  <si>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</si>
  <si>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</si>
  <si>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</si>
  <si>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</si>
  <si>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</si>
  <si>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</si>
  <si>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</si>
  <si>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</si>
  <si>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</si>
  <si>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</si>
  <si>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</si>
  <si>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</si>
  <si>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</si>
  <si>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</si>
  <si>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</si>
  <si>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</si>
  <si>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</si>
  <si>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</si>
  <si>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</si>
  <si>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</si>
  <si>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</si>
  <si>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</si>
  <si>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</si>
  <si>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</si>
  <si>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</si>
  <si>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</si>
  <si>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</si>
  <si>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</si>
  <si>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</si>
  <si>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</si>
  <si>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</si>
  <si>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</si>
  <si>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</si>
  <si>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</si>
  <si>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</si>
  <si>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</si>
  <si>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</si>
  <si>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</si>
  <si>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</si>
  <si>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</si>
  <si>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</si>
  <si>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</si>
  <si>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</si>
  <si>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</si>
  <si>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</si>
  <si>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</si>
  <si>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</si>
  <si>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</si>
  <si>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</si>
  <si>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</si>
  <si>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</si>
  <si>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</si>
  <si>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</si>
  <si>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</si>
  <si>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</si>
  <si>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</si>
  <si>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</si>
  <si>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</si>
  <si>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</si>
  <si>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</si>
  <si>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</si>
  <si>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</si>
  <si>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</si>
  <si>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</si>
  <si>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</si>
  <si>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</si>
  <si>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</si>
  <si>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</si>
  <si>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</si>
  <si>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</si>
  <si>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</si>
  <si>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</si>
  <si>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</si>
  <si>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</si>
  <si>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</si>
  <si>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</si>
  <si>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</si>
  <si>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</si>
  <si>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</si>
  <si>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</si>
  <si>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</si>
  <si>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</si>
  <si>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</si>
  <si>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</si>
  <si>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</si>
  <si>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</si>
  <si>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</si>
  <si>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</si>
  <si>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</si>
  <si>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</si>
  <si>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</si>
  <si>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</si>
  <si>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</si>
  <si>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</si>
  <si>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</si>
  <si>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</si>
  <si>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</si>
  <si>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</si>
  <si>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</si>
  <si>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</si>
  <si>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</si>
  <si>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</si>
  <si>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</si>
  <si>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</si>
  <si>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</si>
  <si>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</si>
  <si>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</si>
  <si>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</si>
  <si>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</si>
  <si>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</si>
  <si>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</si>
  <si>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</si>
  <si>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</si>
  <si>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</si>
  <si>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</si>
  <si>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</si>
  <si>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</si>
  <si>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</si>
  <si>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</si>
  <si>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</si>
  <si>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</si>
  <si>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</si>
  <si>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</si>
  <si>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</si>
  <si>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</si>
  <si>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</si>
  <si>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</si>
  <si>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</si>
  <si>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</si>
  <si>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</si>
  <si>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</si>
  <si>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</si>
  <si>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</si>
  <si>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</si>
  <si>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</si>
  <si>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</si>
  <si>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</si>
  <si>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</si>
  <si>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</si>
  <si>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</si>
  <si>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</si>
  <si>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</si>
  <si>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</si>
  <si>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</si>
  <si>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</si>
  <si>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</si>
  <si>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</si>
  <si>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</si>
  <si>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</si>
  <si>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</si>
  <si>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</si>
  <si>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</si>
  <si>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</si>
  <si>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</si>
  <si>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</si>
  <si>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</si>
  <si>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</si>
  <si>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</si>
  <si>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</si>
  <si>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</si>
  <si>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</si>
  <si>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</si>
  <si>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</si>
  <si>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</si>
  <si>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</si>
  <si>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</si>
  <si>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</si>
  <si>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</si>
  <si>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</si>
  <si>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</si>
  <si>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</si>
  <si>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</si>
  <si>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</si>
  <si>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</si>
  <si>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</si>
  <si>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</si>
  <si>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</si>
  <si>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</si>
  <si>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</si>
  <si>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</si>
  <si>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</si>
  <si>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</si>
  <si>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</si>
  <si>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</si>
  <si>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</si>
  <si>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</si>
  <si>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</si>
  <si>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</si>
  <si>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</si>
  <si>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</si>
  <si>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</si>
  <si>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</si>
  <si>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</si>
  <si>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</si>
  <si>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</si>
  <si>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</si>
  <si>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</si>
  <si>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</si>
  <si>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</si>
  <si>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</si>
  <si>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</si>
  <si>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</si>
  <si>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</si>
  <si>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</si>
  <si>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</si>
  <si>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</si>
  <si>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</si>
  <si>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</si>
  <si>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</si>
  <si>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</si>
  <si>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</si>
  <si>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</si>
  <si>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</si>
  <si>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</si>
  <si>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</si>
  <si>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</si>
  <si>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</si>
  <si>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</si>
  <si>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</si>
  <si>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</si>
  <si>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</si>
  <si>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</si>
  <si>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</si>
  <si>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</si>
  <si>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</si>
  <si>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</si>
  <si>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</si>
  <si>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</si>
  <si>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</si>
  <si>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</si>
  <si>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</si>
  <si>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</si>
  <si>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</si>
  <si>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</si>
  <si>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</si>
  <si>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</si>
  <si>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</si>
  <si>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</si>
  <si>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</si>
  <si>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</si>
  <si>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</si>
  <si>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</si>
  <si>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</si>
  <si>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</si>
  <si>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</si>
  <si>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</si>
  <si>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</si>
  <si>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</si>
  <si>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</si>
  <si>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</si>
  <si>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</si>
  <si>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</si>
  <si>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</si>
  <si>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</si>
  <si>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</si>
  <si>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</si>
  <si>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</si>
  <si>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</si>
  <si>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</si>
  <si>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</si>
  <si>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</si>
  <si>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</si>
  <si>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</si>
  <si>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</si>
  <si>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</si>
  <si>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</si>
  <si>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</si>
  <si>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</si>
  <si>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</si>
  <si>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</si>
  <si>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</si>
  <si>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</si>
  <si>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</si>
  <si>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</si>
  <si>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</si>
  <si>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</si>
  <si>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</si>
  <si>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</si>
  <si>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</si>
  <si>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</si>
  <si>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</si>
  <si>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</si>
  <si>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</si>
  <si>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</si>
  <si>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</si>
  <si>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</si>
  <si>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</si>
  <si>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</si>
  <si>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</si>
  <si>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</si>
  <si>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</si>
  <si>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</si>
  <si>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</si>
  <si>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</si>
  <si>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</si>
  <si>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</si>
  <si>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</si>
  <si>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</si>
  <si>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</si>
  <si>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</si>
  <si>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</si>
  <si>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</si>
  <si>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</si>
  <si>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</si>
  <si>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</si>
  <si>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</si>
  <si>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</si>
  <si>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</si>
  <si>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</si>
  <si>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</si>
  <si>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</si>
  <si>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</si>
  <si>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</si>
  <si>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</si>
  <si>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</si>
  <si>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</si>
  <si>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</si>
  <si>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</si>
  <si>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</si>
  <si>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</si>
  <si>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</si>
  <si>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</si>
  <si>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</si>
  <si>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</si>
  <si>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</si>
  <si>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</si>
  <si>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</si>
  <si>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</si>
  <si>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</si>
  <si>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</si>
  <si>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</si>
  <si>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</si>
  <si>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</si>
  <si>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</si>
  <si>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</si>
  <si>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</si>
  <si>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</si>
  <si>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</si>
  <si>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</si>
  <si>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</si>
  <si>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</si>
  <si>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</si>
  <si>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</si>
  <si>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</si>
  <si>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</si>
  <si>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</si>
  <si>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</si>
  <si>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</si>
  <si>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</si>
  <si>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</si>
  <si>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</si>
  <si>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</si>
  <si>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</si>
  <si>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</si>
  <si>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</si>
  <si>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</si>
  <si>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</si>
  <si>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</si>
  <si>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</si>
  <si>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</si>
  <si>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</si>
  <si>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</si>
  <si>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</si>
  <si>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</si>
  <si>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</si>
  <si>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</si>
  <si>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</si>
  <si>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</si>
  <si>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</si>
  <si>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</si>
  <si>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</si>
  <si>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</si>
  <si>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</si>
  <si>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</si>
  <si>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</si>
  <si>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</si>
  <si>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</si>
  <si>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</si>
  <si>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</si>
  <si>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</si>
  <si>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</si>
  <si>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</si>
  <si>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</si>
  <si>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</si>
  <si>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</si>
  <si>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</si>
  <si>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</si>
  <si>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</si>
  <si>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</si>
  <si>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</si>
  <si>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</si>
  <si>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</si>
  <si>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</si>
  <si>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</si>
  <si>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</si>
  <si>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</si>
  <si>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</si>
  <si>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</si>
  <si>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</si>
  <si>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</si>
  <si>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</si>
  <si>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</si>
  <si>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</si>
  <si>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</si>
  <si>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</si>
  <si>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</si>
  <si>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</si>
  <si>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</si>
  <si>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</si>
  <si>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</si>
  <si>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</si>
  <si>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</si>
  <si>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</si>
  <si>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</si>
  <si>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</si>
  <si>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</si>
  <si>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</si>
  <si>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</si>
  <si>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</si>
  <si>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</si>
  <si>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</si>
  <si>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</si>
  <si>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</si>
  <si>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</si>
  <si>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</si>
  <si>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</si>
  <si>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</si>
  <si>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</si>
  <si>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</si>
  <si>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</si>
  <si>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</si>
  <si>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</si>
  <si>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</si>
  <si>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</si>
  <si>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</si>
  <si>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</si>
  <si>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</si>
  <si>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</si>
  <si>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</si>
  <si>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</si>
  <si>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</si>
  <si>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</si>
  <si>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</si>
  <si>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</si>
  <si>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</si>
  <si>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</si>
  <si>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</si>
  <si>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</si>
  <si>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</si>
  <si>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</si>
  <si>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</si>
  <si>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</si>
  <si>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</si>
  <si>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</si>
  <si>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</si>
  <si>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</si>
  <si>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</si>
  <si>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</si>
  <si>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</si>
  <si>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</si>
  <si>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</si>
  <si>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</si>
  <si>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</si>
  <si>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</si>
  <si>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</si>
  <si>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</si>
  <si>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</si>
  <si>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</si>
  <si>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</si>
  <si>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</si>
  <si>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</si>
  <si>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</si>
  <si>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</si>
  <si>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</si>
  <si>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</si>
  <si>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</si>
  <si>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</si>
  <si>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</si>
  <si>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</si>
  <si>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</si>
  <si>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</si>
  <si>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</si>
  <si>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</si>
  <si>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</si>
  <si>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</si>
  <si>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</si>
  <si>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</si>
  <si>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</si>
  <si>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</si>
  <si>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</si>
  <si>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</si>
  <si>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</si>
  <si>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</si>
  <si>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</si>
  <si>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</si>
  <si>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</si>
  <si>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</si>
  <si>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</si>
  <si>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</si>
  <si>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</si>
  <si>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</si>
  <si>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</si>
  <si>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</si>
  <si>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</si>
  <si>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</si>
  <si>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</si>
  <si>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</si>
  <si>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</si>
  <si>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</si>
  <si>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</si>
  <si>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</si>
  <si>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</si>
  <si>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</si>
  <si>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</si>
  <si>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</si>
  <si>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</si>
  <si>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</si>
  <si>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</si>
  <si>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</si>
  <si>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</si>
  <si>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</si>
  <si>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</si>
  <si>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</si>
  <si>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</si>
  <si>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</si>
  <si>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</si>
  <si>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</si>
  <si>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</si>
  <si>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</si>
  <si>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</si>
  <si>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</si>
  <si>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</si>
  <si>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</si>
  <si>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</si>
  <si>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</si>
  <si>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</si>
  <si>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</si>
  <si>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</si>
  <si>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</si>
  <si>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</si>
  <si>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</si>
  <si>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</si>
  <si>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</si>
  <si>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</si>
  <si>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</si>
  <si>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</si>
  <si>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</si>
  <si>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</si>
  <si>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</si>
  <si>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</si>
  <si>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</si>
  <si>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</si>
  <si>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</si>
  <si>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</si>
  <si>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</si>
  <si>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</si>
  <si>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</si>
  <si>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</si>
  <si>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</si>
  <si>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</si>
  <si>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</si>
  <si>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</si>
  <si>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</si>
  <si>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</si>
  <si>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</si>
  <si>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</si>
  <si>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</si>
  <si>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</si>
  <si>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</si>
  <si>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</si>
  <si>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</si>
  <si>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</si>
  <si>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</si>
  <si>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</si>
  <si>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</si>
  <si>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</si>
  <si>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</si>
  <si>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</si>
  <si>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</si>
  <si>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</si>
  <si>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</si>
  <si>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</si>
  <si>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</si>
  <si>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</si>
  <si>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</si>
  <si>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</si>
  <si>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</si>
  <si>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</si>
  <si>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</si>
  <si>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</si>
  <si>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</si>
  <si>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</si>
  <si>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</si>
  <si>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</si>
  <si>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</si>
  <si>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</si>
  <si>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</si>
  <si>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</si>
  <si>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</si>
  <si>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</si>
  <si>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</si>
  <si>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</si>
  <si>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</si>
  <si>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</si>
  <si>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</si>
  <si>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</si>
  <si>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</si>
  <si>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</si>
  <si>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</si>
  <si>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</si>
  <si>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</si>
  <si>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</si>
  <si>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</si>
  <si>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</si>
  <si>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</si>
  <si>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</si>
  <si>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</si>
  <si>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</si>
  <si>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</si>
  <si>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</si>
  <si>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</si>
  <si>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</si>
  <si>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</si>
  <si>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</si>
  <si>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</si>
  <si>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</si>
  <si>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</si>
  <si>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</si>
  <si>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</si>
  <si>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</si>
  <si>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</si>
  <si>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</si>
  <si>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</si>
  <si>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</si>
  <si>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</si>
  <si>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</si>
  <si>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</si>
  <si>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</si>
  <si>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</si>
  <si>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</si>
  <si>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</si>
  <si>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</si>
  <si>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</si>
  <si>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</si>
  <si>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</si>
  <si>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</si>
  <si>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</si>
  <si>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</si>
  <si>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</si>
  <si>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</si>
  <si>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</si>
  <si>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</si>
  <si>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</si>
  <si>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</si>
  <si>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</si>
  <si>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</si>
  <si>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</si>
  <si>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</si>
  <si>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</si>
  <si>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</si>
  <si>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</si>
  <si>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</si>
  <si>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</si>
  <si>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</si>
  <si>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</si>
  <si>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</si>
  <si>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</si>
  <si>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</si>
  <si>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</si>
  <si>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</si>
  <si>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</si>
  <si>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</si>
  <si>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</si>
  <si>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</si>
  <si>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</si>
  <si>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</si>
  <si>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</si>
  <si>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</si>
  <si>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</si>
  <si>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</si>
  <si>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</si>
  <si>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</si>
  <si>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</si>
  <si>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</si>
  <si>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</si>
  <si>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</si>
  <si>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</si>
  <si>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</si>
  <si>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</si>
  <si>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</si>
  <si>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</si>
  <si>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</si>
  <si>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</si>
  <si>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</si>
  <si>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</si>
  <si>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</si>
  <si>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</si>
  <si>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</si>
  <si>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</si>
  <si>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</si>
  <si>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</si>
  <si>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</si>
  <si>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</si>
  <si>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</si>
  <si>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</si>
  <si>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</si>
  <si>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</si>
  <si>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</si>
  <si>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</si>
  <si>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</si>
  <si>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</si>
  <si>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</si>
  <si>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</si>
  <si>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</si>
  <si>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</si>
  <si>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</si>
  <si>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</si>
  <si>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</si>
  <si>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</si>
  <si>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</si>
  <si>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</si>
  <si>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</si>
  <si>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</si>
  <si>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</si>
  <si>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</si>
  <si>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</si>
  <si>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</si>
  <si>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</si>
  <si>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</si>
  <si>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</si>
  <si>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</si>
  <si>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</si>
  <si>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</si>
  <si>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</si>
  <si>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</si>
  <si>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</si>
  <si>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</si>
  <si>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</si>
  <si>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</si>
  <si>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</si>
  <si>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</si>
  <si>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</si>
  <si>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</si>
  <si>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</si>
  <si>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</si>
  <si>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</si>
  <si>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</si>
  <si>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</si>
  <si>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</si>
  <si>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</si>
  <si>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</si>
  <si>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</si>
  <si>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</si>
  <si>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</si>
  <si>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</si>
  <si>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</si>
  <si>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</si>
  <si>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</si>
  <si>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</si>
  <si>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</si>
  <si>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</si>
  <si>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</si>
  <si>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</si>
  <si>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</si>
  <si>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</si>
  <si>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</si>
  <si>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</si>
  <si>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</si>
  <si>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</si>
  <si>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</si>
  <si>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</si>
  <si>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</si>
  <si>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</si>
  <si>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</si>
  <si>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</si>
  <si>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</si>
  <si>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</si>
  <si>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</si>
  <si>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</si>
  <si>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</si>
  <si>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</si>
  <si>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</si>
  <si>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</si>
  <si>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</si>
  <si>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</si>
  <si>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</si>
  <si>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</si>
  <si>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</si>
  <si>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</si>
  <si>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</si>
  <si>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</si>
  <si>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</si>
  <si>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</si>
  <si>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</si>
  <si>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</si>
  <si>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</si>
  <si>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</si>
  <si>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</si>
  <si>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</si>
  <si>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</si>
  <si>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</si>
  <si>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</si>
  <si>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</si>
  <si>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</si>
  <si>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</si>
  <si>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</si>
  <si>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</si>
  <si>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</si>
  <si>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</si>
  <si>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</si>
  <si>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</si>
  <si>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</si>
  <si>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</si>
  <si>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</si>
  <si>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</si>
  <si>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</si>
  <si>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</si>
  <si>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</si>
  <si>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</si>
  <si>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</si>
  <si>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</si>
  <si>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</si>
  <si>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</si>
  <si>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</si>
  <si>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</si>
  <si>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</si>
  <si>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</si>
  <si>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</si>
  <si>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</si>
  <si>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</si>
  <si>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</si>
  <si>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</si>
  <si>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</si>
  <si>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</si>
  <si>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</si>
  <si>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</si>
  <si>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</si>
  <si>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</si>
  <si>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</si>
  <si>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</si>
  <si>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</si>
  <si>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</si>
  <si>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</si>
  <si>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</si>
  <si>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</si>
  <si>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</si>
  <si>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</si>
  <si>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</si>
  <si>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</si>
  <si>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</si>
  <si>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</si>
  <si>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</si>
  <si>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</si>
  <si>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</si>
  <si>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</si>
  <si>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</si>
  <si>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</si>
  <si>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</si>
  <si>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</si>
  <si>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</si>
  <si>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</si>
  <si>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</si>
  <si>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</si>
  <si>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</si>
  <si>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</si>
  <si>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</si>
  <si>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</si>
  <si>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</si>
  <si>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</si>
  <si>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</si>
  <si>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</si>
  <si>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</si>
  <si>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</si>
  <si>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</si>
  <si>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</si>
  <si>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</si>
  <si>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</si>
  <si>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</si>
  <si>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</si>
  <si>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</si>
  <si>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</si>
  <si>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</si>
  <si>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</si>
  <si>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</si>
  <si>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</si>
  <si>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</si>
  <si>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</si>
  <si>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</si>
  <si>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</si>
  <si>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</si>
  <si>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</si>
  <si>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</si>
  <si>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</si>
  <si>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</si>
  <si>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</si>
  <si>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</si>
  <si>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</si>
  <si>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</si>
  <si>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</si>
  <si>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</si>
  <si>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</si>
  <si>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</si>
  <si>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</si>
  <si>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</si>
  <si>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</si>
  <si>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</si>
  <si>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</si>
  <si>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</si>
  <si>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</si>
  <si>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</si>
  <si>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</si>
  <si>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</si>
  <si>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</si>
  <si>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</si>
  <si>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</si>
  <si>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</si>
  <si>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</si>
  <si>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</si>
  <si>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</si>
  <si>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</si>
  <si>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</si>
  <si>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</si>
  <si>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</si>
  <si>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</si>
  <si>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</si>
  <si>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</si>
  <si>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</si>
  <si>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</si>
  <si>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</si>
  <si>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</si>
  <si>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</si>
  <si>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</si>
  <si>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</si>
  <si>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</si>
  <si>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</si>
  <si>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</si>
  <si>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</si>
  <si>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</si>
  <si>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</si>
  <si>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</si>
  <si>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</si>
  <si>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</si>
  <si>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</si>
  <si>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</si>
  <si>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</si>
  <si>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</si>
  <si>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</si>
  <si>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</si>
  <si>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</si>
  <si>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</si>
  <si>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</si>
  <si>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</si>
  <si>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</si>
  <si>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</si>
  <si>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</si>
  <si>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</si>
  <si>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</si>
  <si>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</si>
  <si>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</si>
  <si>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</si>
  <si>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</si>
  <si>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</si>
  <si>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</si>
  <si>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</si>
  <si>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</si>
  <si>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</si>
  <si>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</si>
  <si>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</si>
  <si>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</si>
  <si>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</si>
  <si>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</si>
  <si>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</si>
  <si>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</si>
  <si>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</si>
  <si>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</si>
  <si>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</si>
  <si>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</si>
  <si>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</si>
  <si>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</si>
  <si>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</si>
  <si>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</si>
  <si>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</si>
  <si>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</si>
  <si>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</si>
  <si>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</si>
  <si>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</si>
  <si>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</si>
  <si>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</si>
  <si>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</si>
  <si>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</si>
  <si>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</si>
  <si>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</si>
  <si>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</si>
  <si>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</si>
  <si>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</si>
  <si>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</si>
  <si>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</si>
  <si>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</si>
  <si>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</si>
  <si>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</si>
  <si>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</si>
  <si>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</si>
  <si>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</si>
  <si>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</si>
  <si>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</si>
  <si>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</si>
  <si>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</si>
  <si>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</si>
  <si>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</si>
  <si>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</si>
  <si>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</si>
  <si>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</si>
  <si>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</si>
  <si>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</si>
  <si>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</si>
  <si>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</si>
  <si>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</si>
  <si>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</si>
  <si>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</si>
  <si>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</si>
  <si>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</si>
  <si>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</si>
  <si>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</si>
  <si>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</si>
  <si>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</si>
  <si>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</si>
  <si>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</si>
  <si>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</si>
  <si>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</si>
  <si>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</si>
  <si>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</si>
  <si>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</si>
  <si>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</si>
  <si>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</si>
  <si>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</si>
  <si>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</si>
  <si>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</si>
  <si>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</si>
  <si>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</si>
  <si>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</si>
  <si>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</si>
  <si>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</si>
  <si>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</si>
  <si>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</si>
  <si>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</si>
  <si>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</si>
  <si>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</si>
  <si>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</si>
  <si>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</si>
  <si>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</si>
  <si>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</si>
  <si>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</si>
  <si>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</si>
  <si>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</si>
  <si>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</si>
  <si>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</si>
  <si>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</si>
  <si>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</si>
  <si>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</si>
  <si>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</si>
  <si>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</si>
  <si>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</si>
  <si>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</si>
  <si>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</si>
  <si>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</si>
  <si>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</si>
  <si>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</si>
  <si>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</si>
  <si>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</si>
  <si>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</si>
  <si>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</si>
  <si>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</si>
  <si>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</si>
  <si>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</si>
  <si>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</si>
  <si>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</si>
  <si>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</si>
  <si>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</si>
  <si>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</si>
  <si>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</si>
  <si>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</si>
  <si>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</si>
  <si>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</si>
  <si>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</si>
  <si>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</si>
  <si>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</si>
  <si>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</si>
  <si>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</si>
  <si>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</si>
  <si>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</si>
  <si>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</si>
  <si>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</si>
  <si>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</si>
  <si>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</si>
  <si>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</si>
  <si>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</si>
  <si>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</si>
  <si>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</si>
  <si>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</si>
  <si>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</si>
  <si>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</si>
  <si>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</si>
  <si>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</si>
  <si>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</si>
  <si>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</si>
  <si>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</si>
  <si>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</si>
  <si>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</si>
  <si>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</si>
  <si>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</si>
  <si>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</si>
  <si>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</si>
  <si>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</si>
  <si>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</si>
  <si>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</si>
  <si>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</si>
  <si>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</si>
  <si>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</si>
  <si>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</si>
  <si>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</si>
  <si>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</si>
  <si>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</si>
  <si>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</si>
  <si>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</si>
  <si>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</si>
  <si>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</si>
  <si>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</si>
  <si>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</si>
  <si>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</si>
  <si>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</si>
  <si>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</si>
  <si>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</si>
  <si>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</si>
  <si>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</si>
  <si>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</si>
  <si>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</si>
  <si>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</si>
  <si>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</si>
  <si>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</si>
  <si>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</si>
  <si>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</si>
  <si>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</si>
  <si>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</si>
  <si>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</si>
  <si>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</si>
  <si>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</si>
  <si>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</si>
  <si>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</si>
  <si>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</si>
  <si>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</si>
  <si>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</si>
  <si>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</si>
  <si>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</si>
  <si>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</si>
  <si>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</si>
  <si>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</si>
  <si>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</si>
  <si>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</si>
  <si>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</si>
  <si>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</si>
  <si>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</si>
  <si>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</si>
  <si>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</si>
  <si>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</si>
  <si>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</si>
  <si>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</si>
  <si>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</si>
  <si>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</si>
  <si>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</si>
  <si>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</si>
  <si>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</si>
  <si>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</si>
  <si>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</si>
  <si>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</si>
  <si>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</si>
  <si>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</si>
  <si>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</si>
  <si>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</si>
  <si>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</si>
  <si>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</si>
  <si>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</si>
  <si>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</si>
  <si>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</si>
  <si>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</si>
  <si>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</si>
  <si>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</si>
  <si>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</si>
  <si>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</si>
  <si>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</si>
  <si>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</si>
  <si>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</si>
  <si>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</si>
  <si>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</si>
  <si>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</si>
  <si>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</si>
  <si>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</si>
  <si>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</si>
  <si>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</si>
  <si>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</si>
  <si>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</si>
  <si>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</si>
  <si>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</si>
  <si>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</si>
  <si>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</si>
  <si>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</si>
  <si>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</si>
  <si>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</si>
  <si>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</si>
  <si>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</si>
  <si>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</si>
  <si>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</si>
  <si>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</si>
  <si>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</si>
  <si>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</si>
  <si>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</si>
  <si>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</si>
  <si>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</si>
  <si>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</si>
  <si>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</si>
  <si>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</si>
  <si>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</si>
  <si>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</si>
  <si>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</si>
  <si>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</si>
  <si>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</si>
  <si>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</si>
  <si>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</si>
  <si>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</si>
  <si>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</si>
  <si>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</si>
  <si>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</si>
  <si>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</si>
  <si>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</si>
  <si>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</si>
  <si>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</si>
  <si>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</si>
  <si>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</si>
  <si>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</si>
  <si>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</si>
  <si>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</si>
  <si>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</si>
  <si>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</si>
  <si>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</si>
  <si>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</si>
  <si>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</si>
  <si>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</si>
  <si>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</si>
  <si>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</si>
  <si>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</si>
  <si>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</si>
  <si>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</si>
  <si>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</si>
  <si>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</si>
  <si>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</si>
  <si>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</si>
  <si>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</si>
  <si>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</si>
  <si>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</si>
  <si>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</si>
  <si>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</si>
  <si>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</si>
  <si>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</si>
  <si>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</si>
  <si>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</si>
  <si>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</si>
  <si>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</si>
  <si>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</si>
  <si>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</si>
  <si>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</si>
  <si>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</si>
  <si>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</si>
  <si>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</si>
  <si>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</si>
  <si>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</si>
  <si>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</si>
  <si>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</si>
  <si>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</si>
  <si>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</si>
  <si>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</si>
  <si>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</si>
  <si>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</si>
  <si>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</si>
  <si>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</si>
  <si>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</si>
  <si>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</si>
  <si>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</si>
  <si>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</si>
  <si>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</si>
  <si>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</si>
  <si>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</si>
  <si>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</si>
  <si>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</si>
  <si>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</si>
  <si>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</si>
  <si>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</si>
  <si>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</si>
  <si>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</si>
  <si>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</si>
  <si>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</si>
  <si>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</si>
  <si>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</si>
  <si>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</si>
  <si>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</si>
  <si>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</si>
  <si>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</si>
  <si>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</si>
  <si>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</si>
  <si>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</si>
  <si>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</si>
  <si>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</si>
  <si>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</si>
  <si>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</si>
  <si>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</si>
  <si>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</si>
  <si>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</si>
  <si>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</si>
  <si>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</si>
  <si>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</si>
  <si>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</si>
  <si>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</si>
  <si>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</si>
  <si>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</si>
  <si>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</si>
  <si>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</si>
  <si>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</si>
  <si>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</si>
  <si>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</si>
  <si>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</si>
  <si>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</si>
  <si>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</si>
  <si>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 Launched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</si>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</sst>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[StarterBook.xlsx]Pivot1!PivotTable2</c:name>
    <c:fmtId val="0"/>
  </c:pivotSource>
  <c:chart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8-4242-B6EB-DEAA7AC693C4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88-4242-B6EB-DEAA7AC693C4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88-4242-B6EB-DEAA7AC693C4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88-4242-B6EB-DEAA7AC69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053088"/>
        <c:axId val="612046528"/>
      </c:barChart>
      <c:catAx>
        <c:axId val="61205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46528"/>
        <c:crosses val="autoZero"/>
        <c:auto val="1"/>
        <c:lblAlgn val="ctr"/>
        <c:lblOffset val="100"/>
        <c:noMultiLvlLbl val="0"/>
      </c:catAx>
      <c:valAx>
        <c:axId val="6120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5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[StarterBook.xlsx]Pivot2!PivotTable3</c:name>
    <c:fmtId val="0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F-42C9-A36E-0ED0764B74B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F-42C9-A36E-0ED0764B74B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3FC-430F-B4E5-9917B54FF4B3}"/>
              </c:ext>
            </c:extLst>
          </c:dPt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F-42C9-A36E-0ED0764B74BD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F-42C9-A36E-0ED0764B7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736008"/>
        <c:axId val="685734368"/>
      </c:barChart>
      <c:catAx>
        <c:axId val="685736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4368"/>
        <c:crosses val="autoZero"/>
        <c:auto val="1"/>
        <c:lblAlgn val="ctr"/>
        <c:lblOffset val="100"/>
        <c:noMultiLvlLbl val="0"/>
      </c:catAx>
      <c:valAx>
        <c:axId val="68573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6-4962-A9AE-A8581831680A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C6-4962-A9AE-A8581831680A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C6-4962-A9AE-A8581831680A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C6-4962-A9AE-A85818316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047512"/>
        <c:axId val="612049152"/>
      </c:lineChart>
      <c:catAx>
        <c:axId val="612047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49152"/>
        <c:crosses val="autoZero"/>
        <c:auto val="1"/>
        <c:lblAlgn val="ctr"/>
        <c:lblOffset val="100"/>
        <c:noMultiLvlLbl val="0"/>
      </c:catAx>
      <c:valAx>
        <c:axId val="6120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47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E-4215-8CE0-D24D2EBDB28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2E-4215-8CE0-D24D2EBDB28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2E-4215-8CE0-D24D2EBDB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512984"/>
        <c:axId val="557506752"/>
      </c:lineChart>
      <c:catAx>
        <c:axId val="55751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06752"/>
        <c:crosses val="autoZero"/>
        <c:auto val="1"/>
        <c:lblAlgn val="ctr"/>
        <c:lblOffset val="100"/>
        <c:noMultiLvlLbl val="0"/>
      </c:catAx>
      <c:valAx>
        <c:axId val="55750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1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3</xdr:row>
      <xdr:rowOff>176211</xdr:rowOff>
    </xdr:from>
    <xdr:to>
      <xdr:col>21</xdr:col>
      <xdr:colOff>295274</xdr:colOff>
      <xdr:row>29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49B95-F732-4483-A45F-3F7B6E489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11</xdr:row>
      <xdr:rowOff>185737</xdr:rowOff>
    </xdr:from>
    <xdr:to>
      <xdr:col>23</xdr:col>
      <xdr:colOff>137380</xdr:colOff>
      <xdr:row>43</xdr:row>
      <xdr:rowOff>82428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311F36-1A90-4D14-A742-8B612B165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876300</xdr:colOff>
      <xdr:row>11</xdr:row>
      <xdr:rowOff>185737</xdr:rowOff>
    </xdr:from>
    <xdr:to>
      <xdr:col>9</xdr:col>
      <xdr:colOff>1447800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3196C-5157-4CF1-AAD0-F303B891A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119061</xdr:rowOff>
    </xdr:from>
    <xdr:to>
      <xdr:col>8</xdr:col>
      <xdr:colOff>523874</xdr:colOff>
      <xdr:row>38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EFA98-298C-481A-A131-EFE28CB2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ant Desai" refreshedDate="43521.750093287039" createdVersion="6" refreshedVersion="6" minRefreshableVersion="3" recordCount="4114" xr:uid="{BBFD3196-D045-4F2F-9F26-4E9CD2804239}">
  <cacheSource type="worksheet">
    <worksheetSource ref="C1:U4115" sheet="Sheet1"/>
  </cacheSource>
  <cacheFields count="19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Ended Conversion" numFmtId="14">
      <sharedItems/>
    </cacheField>
    <cacheField name="Year Launch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ant Desai" refreshedDate="43521.810883680555" createdVersion="6" refreshedVersion="6" minRefreshableVersion="3" recordCount="4114" xr:uid="{FEA98818-A9A3-4FCA-BC75-C59A541D973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s v="Jul"/>
    <x v="0"/>
  </r>
  <r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s v="Mar"/>
    <x v="1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s v="Feb"/>
    <x v="2"/>
  </r>
  <r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s v="Aug"/>
    <x v="3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s v="Dec"/>
    <x v="0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3"/>
    <s v="Jul"/>
    <x v="2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0"/>
    <s v="Jun"/>
    <x v="3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5"/>
    <s v="Jul"/>
    <x v="2"/>
  </r>
  <r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6"/>
    <s v="Apr"/>
    <x v="2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7"/>
    <s v="Apr"/>
    <x v="2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5"/>
    <s v="Jun"/>
    <x v="3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"/>
    <s v="Aug"/>
    <x v="2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0"/>
    <s v="Jul"/>
    <x v="3"/>
  </r>
  <r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5"/>
    <s v="Jun"/>
    <x v="2"/>
  </r>
  <r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0"/>
    <s v="Jul"/>
    <x v="3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8"/>
    <s v="Sep"/>
    <x v="0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5"/>
    <s v="Jun"/>
    <x v="3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9"/>
    <s v="Nov"/>
    <x v="3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0"/>
    <s v="Sep"/>
    <x v="3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0"/>
    <s v="Jul"/>
    <x v="0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3"/>
    <s v="Sep"/>
    <x v="0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10"/>
    <s v="Sep"/>
    <x v="3"/>
  </r>
  <r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11"/>
    <s v="Jan"/>
    <x v="3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6"/>
    <s v="Apr"/>
    <x v="0"/>
  </r>
  <r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10"/>
    <s v="Sep"/>
    <x v="0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4"/>
    <s v="Jan"/>
    <x v="0"/>
  </r>
  <r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3"/>
    <s v="Aug"/>
    <x v="3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9"/>
    <s v="Nov"/>
    <x v="3"/>
  </r>
  <r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4"/>
    <s v="Dec"/>
    <x v="0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0"/>
    <s v="Jul"/>
    <x v="3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"/>
    <s v="Aug"/>
    <x v="3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1"/>
    <s v="Jan"/>
    <x v="2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6"/>
    <s v="May"/>
    <x v="2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9"/>
    <s v="Nov"/>
    <x v="0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"/>
    <s v="Aug"/>
    <x v="3"/>
  </r>
  <r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6"/>
    <s v="Apr"/>
    <x v="0"/>
  </r>
  <r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7"/>
    <s v="Apr"/>
    <x v="0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1"/>
    <s v="Feb"/>
    <x v="0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6"/>
    <s v="May"/>
    <x v="4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6"/>
    <s v="May"/>
    <x v="3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5"/>
    <s v="Jun"/>
    <x v="3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8"/>
    <s v="Oct"/>
    <x v="3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"/>
    <s v="Dec"/>
    <x v="3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0"/>
    <s v="Jul"/>
    <x v="3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10"/>
    <s v="Oct"/>
    <x v="3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7"/>
    <s v="Apr"/>
    <x v="2"/>
  </r>
  <r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"/>
    <s v="Dec"/>
    <x v="0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9"/>
    <s v="Dec"/>
    <x v="3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1"/>
    <s v="Mar"/>
    <x v="0"/>
  </r>
  <r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8"/>
    <s v="Oct"/>
    <x v="0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11"/>
    <s v="Jan"/>
    <x v="3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"/>
    <s v="Aug"/>
    <x v="0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0"/>
    <s v="Jul"/>
    <x v="3"/>
  </r>
  <r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7"/>
    <s v="Apr"/>
    <x v="3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4"/>
    <s v="Dec"/>
    <x v="0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"/>
    <s v="May"/>
    <x v="2"/>
  </r>
  <r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"/>
    <s v="Jun"/>
    <x v="0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7"/>
    <s v="Apr"/>
    <x v="0"/>
  </r>
  <r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9"/>
    <s v="Nov"/>
    <x v="3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10"/>
    <s v="Sep"/>
    <x v="0"/>
  </r>
  <r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7"/>
    <s v="Mar"/>
    <x v="3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5"/>
    <s v="Jun"/>
    <x v="4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2"/>
    <s v="Mar"/>
    <x v="4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11"/>
    <s v="Dec"/>
    <x v="4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0"/>
    <s v="Jul"/>
    <x v="4"/>
  </r>
  <r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3"/>
    <s v="Aug"/>
    <x v="3"/>
  </r>
  <r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0"/>
    <s v="Jul"/>
    <x v="2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0"/>
    <s v="Jul"/>
    <x v="5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1"/>
    <s v="Feb"/>
    <x v="3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10"/>
    <s v="Oct"/>
    <x v="6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3"/>
    <s v="Sep"/>
    <x v="6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"/>
    <s v="May"/>
    <x v="5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9"/>
    <s v="Nov"/>
    <x v="5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2"/>
    <s v="May"/>
    <x v="6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11"/>
    <s v="Jan"/>
    <x v="0"/>
  </r>
  <r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"/>
    <s v="Apr"/>
    <x v="4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9"/>
    <s v="Dec"/>
    <x v="6"/>
  </r>
  <r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"/>
    <s v="May"/>
    <x v="5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10"/>
    <s v="Sep"/>
    <x v="2"/>
  </r>
  <r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"/>
    <s v="Apr"/>
    <x v="3"/>
  </r>
  <r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4"/>
    <s v="Dec"/>
    <x v="4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3"/>
    <s v="Jul"/>
    <x v="5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"/>
    <s v="Oct"/>
    <x v="6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2"/>
    <s v="Feb"/>
    <x v="0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6"/>
    <s v="May"/>
    <x v="6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10"/>
    <s v="Sep"/>
    <x v="6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9"/>
    <s v="Dec"/>
    <x v="0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5"/>
    <s v="Jun"/>
    <x v="7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5"/>
    <s v="Jun"/>
    <x v="3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5"/>
    <s v="Jun"/>
    <x v="4"/>
  </r>
  <r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0"/>
    <s v="Jul"/>
    <x v="6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7"/>
    <s v="May"/>
    <x v="6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11"/>
    <s v="Feb"/>
    <x v="2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0"/>
    <s v="Jul"/>
    <x v="5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7"/>
    <s v="Apr"/>
    <x v="3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1"/>
    <s v="Feb"/>
    <x v="5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5"/>
    <s v="Jul"/>
    <x v="7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0"/>
    <s v="Jul"/>
    <x v="6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4"/>
    <s v="Dec"/>
    <x v="5"/>
  </r>
  <r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11"/>
    <s v="Jan"/>
    <x v="4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9"/>
    <s v="Nov"/>
    <x v="5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1"/>
    <s v="Jan"/>
    <x v="5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4"/>
    <s v="Dec"/>
    <x v="7"/>
  </r>
  <r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2"/>
    <s v="Mar"/>
    <x v="3"/>
  </r>
  <r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7"/>
    <s v="Apr"/>
    <x v="6"/>
  </r>
  <r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6"/>
    <s v="May"/>
    <x v="2"/>
  </r>
  <r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7"/>
    <s v="Apr"/>
    <x v="5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6"/>
    <s v="Apr"/>
    <x v="6"/>
  </r>
  <r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6"/>
    <s v="May"/>
    <x v="4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"/>
    <s v="Feb"/>
    <x v="6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9"/>
    <s v="Nov"/>
    <x v="4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5"/>
    <s v="May"/>
    <x v="0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7"/>
    <s v="Apr"/>
    <x v="3"/>
  </r>
  <r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3"/>
    <s v="Aug"/>
    <x v="6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4"/>
    <s v="Jan"/>
    <x v="6"/>
  </r>
  <r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"/>
    <s v="Feb"/>
    <x v="5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2"/>
    <s v="Apr"/>
    <x v="6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7"/>
    <s v="Jun"/>
    <x v="7"/>
  </r>
  <r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0"/>
    <s v="Jul"/>
    <x v="6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3"/>
    <s v="Aug"/>
    <x v="6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8"/>
    <s v="Oct"/>
    <x v="2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6"/>
    <s v="Apr"/>
    <x v="0"/>
  </r>
  <r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0"/>
    <s v="Oct"/>
    <x v="2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8"/>
    <s v="Oct"/>
    <x v="3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6"/>
    <s v="May"/>
    <x v="0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1"/>
    <s v="Feb"/>
    <x v="2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5"/>
    <s v="Jun"/>
    <x v="0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7"/>
    <s v="Apr"/>
    <x v="0"/>
  </r>
  <r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8"/>
    <s v="Oct"/>
    <x v="2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0"/>
    <s v="Oct"/>
    <x v="3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5"/>
    <s v="Jun"/>
    <x v="3"/>
  </r>
  <r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0"/>
    <s v="Jul"/>
    <x v="2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8"/>
    <s v="Nov"/>
    <x v="3"/>
  </r>
  <r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5"/>
    <s v="May"/>
    <x v="2"/>
  </r>
  <r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0"/>
    <s v="Sep"/>
    <x v="0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5"/>
    <s v="Jul"/>
    <x v="3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6"/>
    <s v="May"/>
    <x v="0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0"/>
    <s v="Oct"/>
    <x v="0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3"/>
    <s v="Jul"/>
    <x v="0"/>
  </r>
  <r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3"/>
    <s v="Jul"/>
    <x v="0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2"/>
    <s v="Mar"/>
    <x v="0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6"/>
    <s v="May"/>
    <x v="0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9"/>
    <s v="Nov"/>
    <x v="3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3"/>
    <s v="Sep"/>
    <x v="2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2"/>
    <s v="Apr"/>
    <x v="0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3"/>
    <s v="Aug"/>
    <x v="0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4"/>
    <s v="Jan"/>
    <x v="2"/>
  </r>
  <r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4"/>
    <s v="Jan"/>
    <x v="3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"/>
    <s v="Feb"/>
    <x v="2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4"/>
    <s v="Dec"/>
    <x v="3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7"/>
    <s v="May"/>
    <x v="0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6"/>
    <s v="Jun"/>
    <x v="0"/>
  </r>
  <r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0"/>
    <s v="Sep"/>
    <x v="3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9"/>
    <s v="Dec"/>
    <x v="3"/>
  </r>
  <r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6"/>
    <s v="Jun"/>
    <x v="0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0"/>
    <s v="Jul"/>
    <x v="0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0"/>
    <s v="Aug"/>
    <x v="3"/>
  </r>
  <r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"/>
    <s v="Feb"/>
    <x v="2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8"/>
    <s v="Oct"/>
    <x v="3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5"/>
    <s v="Jul"/>
    <x v="2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0"/>
    <s v="Aug"/>
    <x v="0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0"/>
    <s v="Jul"/>
    <x v="3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3"/>
    <s v="Aug"/>
    <x v="3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0"/>
    <s v="Sep"/>
    <x v="0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3"/>
    <s v="Sep"/>
    <x v="3"/>
  </r>
  <r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1"/>
    <s v="Jan"/>
    <x v="0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1"/>
    <s v="Jan"/>
    <x v="2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0"/>
    <s v="Aug"/>
    <x v="0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2"/>
    <s v="Mar"/>
    <x v="0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8"/>
    <s v="Oct"/>
    <x v="3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3"/>
    <s v="Aug"/>
    <x v="0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0"/>
    <s v="Aug"/>
    <x v="2"/>
  </r>
  <r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"/>
    <s v="Mar"/>
    <x v="0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"/>
    <s v="Feb"/>
    <x v="0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7"/>
    <s v="May"/>
    <x v="0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0"/>
    <s v="Aug"/>
    <x v="3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3"/>
    <s v="Aug"/>
    <x v="0"/>
  </r>
  <r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7"/>
    <s v="Mar"/>
    <x v="0"/>
  </r>
  <r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9"/>
    <s v="Nov"/>
    <x v="0"/>
  </r>
  <r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2"/>
    <s v="Mar"/>
    <x v="2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7"/>
    <s v="Apr"/>
    <x v="0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5"/>
    <s v="Jun"/>
    <x v="0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1"/>
    <s v="Jan"/>
    <x v="2"/>
  </r>
  <r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9"/>
    <s v="Nov"/>
    <x v="3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3"/>
    <s v="Aug"/>
    <x v="3"/>
  </r>
  <r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3"/>
    <s v="Aug"/>
    <x v="2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"/>
    <s v="Mar"/>
    <x v="1"/>
  </r>
  <r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0"/>
    <s v="Jul"/>
    <x v="0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0"/>
    <s v="Sep"/>
    <x v="3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3"/>
    <s v="Sep"/>
    <x v="2"/>
  </r>
  <r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0"/>
    <s v="Jun"/>
    <x v="2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0"/>
    <s v="Oct"/>
    <x v="0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8"/>
    <s v="Oct"/>
    <x v="3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8"/>
    <s v="Nov"/>
    <x v="3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"/>
    <s v="Mar"/>
    <x v="2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5"/>
    <s v="Jul"/>
    <x v="0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8"/>
    <s v="Oct"/>
    <x v="0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"/>
    <s v="Feb"/>
    <x v="1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8"/>
    <s v="Oct"/>
    <x v="3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0"/>
    <s v="Aug"/>
    <x v="2"/>
  </r>
  <r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10"/>
    <s v="Sep"/>
    <x v="3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1"/>
    <s v="Feb"/>
    <x v="0"/>
  </r>
  <r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8"/>
    <s v="Oct"/>
    <x v="0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4"/>
    <s v="Jan"/>
    <x v="3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3"/>
    <s v="Aug"/>
    <x v="2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8"/>
    <s v="Oct"/>
    <x v="0"/>
  </r>
  <r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3"/>
    <s v="Aug"/>
    <x v="2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11"/>
    <s v="Jan"/>
    <x v="3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4"/>
    <s v="Dec"/>
    <x v="3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0"/>
    <s v="Jul"/>
    <x v="0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8"/>
    <s v="Oct"/>
    <x v="0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10"/>
    <s v="Sep"/>
    <x v="0"/>
  </r>
  <r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"/>
    <s v="Apr"/>
    <x v="2"/>
  </r>
  <r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3"/>
    <s v="Aug"/>
    <x v="0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1"/>
    <s v="Mar"/>
    <x v="0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1"/>
    <s v="Feb"/>
    <x v="2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7"/>
    <s v="Apr"/>
    <x v="0"/>
  </r>
  <r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4"/>
    <s v="Dec"/>
    <x v="3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7"/>
    <s v="May"/>
    <x v="0"/>
  </r>
  <r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"/>
    <s v="Apr"/>
    <x v="2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3"/>
    <s v="Aug"/>
    <x v="0"/>
  </r>
  <r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1"/>
    <s v="Mar"/>
    <x v="0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1"/>
    <s v="Mar"/>
    <x v="0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6"/>
    <s v="May"/>
    <x v="2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5"/>
    <s v="Jul"/>
    <x v="0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7"/>
    <s v="Apr"/>
    <x v="2"/>
  </r>
  <r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6"/>
    <s v="May"/>
    <x v="0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0"/>
    <s v="Jul"/>
    <x v="0"/>
  </r>
  <r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6"/>
    <s v="Jun"/>
    <x v="0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1"/>
    <s v="Feb"/>
    <x v="2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5"/>
    <s v="Jun"/>
    <x v="0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11"/>
    <s v="Jan"/>
    <x v="0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1"/>
    <s v="Feb"/>
    <x v="0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10"/>
    <s v="Sep"/>
    <x v="2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5"/>
    <s v="Jun"/>
    <x v="0"/>
  </r>
  <r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0"/>
    <s v="Jul"/>
    <x v="0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4"/>
    <s v="Jan"/>
    <x v="0"/>
  </r>
  <r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1"/>
    <s v="Mar"/>
    <x v="2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11"/>
    <s v="Dec"/>
    <x v="2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9"/>
    <s v="Nov"/>
    <x v="0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7"/>
    <s v="May"/>
    <x v="4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4"/>
    <s v="Dec"/>
    <x v="3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4"/>
    <s v="Dec"/>
    <x v="6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"/>
    <s v="Feb"/>
    <x v="3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"/>
    <s v="Mar"/>
    <x v="7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3"/>
    <s v="Aug"/>
    <x v="5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9"/>
    <s v="Dec"/>
    <x v="7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8"/>
    <s v="Oct"/>
    <x v="7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4"/>
    <s v="Jan"/>
    <x v="6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0"/>
    <s v="Aug"/>
    <x v="7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5"/>
    <s v="Jun"/>
    <x v="4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6"/>
    <s v="May"/>
    <x v="5"/>
  </r>
  <r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7"/>
    <s v="May"/>
    <x v="7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"/>
    <s v="Feb"/>
    <x v="5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8"/>
    <s v="Oct"/>
    <x v="0"/>
  </r>
  <r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"/>
    <s v="Mar"/>
    <x v="6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"/>
    <s v="Mar"/>
    <x v="4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6"/>
    <s v="May"/>
    <x v="2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5"/>
    <s v="Jun"/>
    <x v="6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7"/>
    <s v="Apr"/>
    <x v="0"/>
  </r>
  <r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0"/>
    <s v="Jul"/>
    <x v="7"/>
  </r>
  <r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6"/>
    <s v="Jun"/>
    <x v="5"/>
  </r>
  <r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1"/>
    <s v="Feb"/>
    <x v="6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0"/>
    <s v="Sep"/>
    <x v="5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6"/>
    <s v="May"/>
    <x v="5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7"/>
    <s v="May"/>
    <x v="7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"/>
    <s v="Apr"/>
    <x v="7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5"/>
    <s v="Jun"/>
    <x v="3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8"/>
    <s v="Nov"/>
    <x v="6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"/>
    <s v="Feb"/>
    <x v="1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6"/>
    <s v="May"/>
    <x v="6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11"/>
    <s v="Jan"/>
    <x v="4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"/>
    <s v="Apr"/>
    <x v="7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0"/>
    <s v="Jul"/>
    <x v="6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7"/>
    <s v="Apr"/>
    <x v="5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9"/>
    <s v="Nov"/>
    <x v="5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"/>
    <s v="Apr"/>
    <x v="5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6"/>
    <s v="May"/>
    <x v="0"/>
  </r>
  <r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8"/>
    <s v="Oct"/>
    <x v="5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"/>
    <s v="Feb"/>
    <x v="1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6"/>
    <s v="May"/>
    <x v="3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5"/>
    <s v="Aug"/>
    <x v="8"/>
  </r>
  <r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"/>
    <s v="Feb"/>
    <x v="7"/>
  </r>
  <r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5"/>
    <s v="May"/>
    <x v="6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1"/>
    <s v="Jan"/>
    <x v="6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0"/>
    <s v="Sep"/>
    <x v="4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"/>
    <s v="Mar"/>
    <x v="4"/>
  </r>
  <r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9"/>
    <s v="Nov"/>
    <x v="5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5"/>
    <s v="Jun"/>
    <x v="5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9"/>
    <s v="Nov"/>
    <x v="4"/>
  </r>
  <r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1"/>
    <s v="Feb"/>
    <x v="7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6"/>
    <s v="Apr"/>
    <x v="4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8"/>
    <s v="Oct"/>
    <x v="6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7"/>
    <s v="Apr"/>
    <x v="3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0"/>
    <s v="Jul"/>
    <x v="7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8"/>
    <s v="Oct"/>
    <x v="4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10"/>
    <s v="Sep"/>
    <x v="5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7"/>
    <s v="Apr"/>
    <x v="0"/>
  </r>
  <r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7"/>
    <s v="May"/>
    <x v="3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9"/>
    <s v="Nov"/>
    <x v="7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7"/>
    <s v="Apr"/>
    <x v="6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"/>
    <s v="Mar"/>
    <x v="4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"/>
    <s v="Feb"/>
    <x v="5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5"/>
    <s v="Jun"/>
    <x v="5"/>
  </r>
  <r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"/>
    <s v="Aug"/>
    <x v="5"/>
  </r>
  <r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"/>
    <s v="Mar"/>
    <x v="5"/>
  </r>
  <r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"/>
    <s v="Mar"/>
    <x v="4"/>
  </r>
  <r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"/>
    <s v="Feb"/>
    <x v="4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"/>
    <s v="Mar"/>
    <x v="6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0"/>
    <s v="Sep"/>
    <x v="5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9"/>
    <s v="Oct"/>
    <x v="6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4"/>
    <s v="Jan"/>
    <x v="6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7"/>
    <s v="Apr"/>
    <x v="4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0"/>
    <s v="Aug"/>
    <x v="7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1"/>
    <s v="Mar"/>
    <x v="4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"/>
    <s v="Aug"/>
    <x v="5"/>
  </r>
  <r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4"/>
    <s v="Dec"/>
    <x v="3"/>
  </r>
  <r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4"/>
    <s v="Dec"/>
    <x v="4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"/>
    <s v="Mar"/>
    <x v="4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4"/>
    <s v="Feb"/>
    <x v="8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4"/>
    <s v="Dec"/>
    <x v="0"/>
  </r>
  <r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9"/>
    <s v="Nov"/>
    <x v="2"/>
  </r>
  <r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6"/>
    <s v="May"/>
    <x v="2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4"/>
    <s v="Dec"/>
    <x v="2"/>
  </r>
  <r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0"/>
    <s v="Aug"/>
    <x v="0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4"/>
    <s v="Dec"/>
    <x v="2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"/>
    <s v="Mar"/>
    <x v="1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"/>
    <s v="Mar"/>
    <x v="0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9"/>
    <s v="Oct"/>
    <x v="0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9"/>
    <s v="Nov"/>
    <x v="0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6"/>
    <s v="May"/>
    <x v="4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5"/>
    <s v="Jun"/>
    <x v="2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8"/>
    <s v="Oct"/>
    <x v="0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7"/>
    <s v="Apr"/>
    <x v="2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6"/>
    <s v="May"/>
    <x v="0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6"/>
    <s v="May"/>
    <x v="0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9"/>
    <s v="Nov"/>
    <x v="0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"/>
    <s v="Mar"/>
    <x v="0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"/>
    <s v="Sep"/>
    <x v="2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7"/>
    <s v="Apr"/>
    <x v="0"/>
  </r>
  <r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"/>
    <s v="Mar"/>
    <x v="1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8"/>
    <s v="Sep"/>
    <x v="3"/>
  </r>
  <r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7"/>
    <s v="Apr"/>
    <x v="2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9"/>
    <s v="Nov"/>
    <x v="3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6"/>
    <s v="May"/>
    <x v="0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6"/>
    <s v="May"/>
    <x v="0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8"/>
    <s v="Oct"/>
    <x v="0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9"/>
    <s v="Nov"/>
    <x v="0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"/>
    <s v="Aug"/>
    <x v="0"/>
  </r>
  <r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1"/>
    <s v="Feb"/>
    <x v="1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10"/>
    <s v="Sep"/>
    <x v="2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"/>
    <s v="Apr"/>
    <x v="2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8"/>
    <s v="Oct"/>
    <x v="3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9"/>
    <s v="Nov"/>
    <x v="0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7"/>
    <s v="Apr"/>
    <x v="2"/>
  </r>
  <r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9"/>
    <s v="Dec"/>
    <x v="3"/>
  </r>
  <r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"/>
    <s v="Mar"/>
    <x v="2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7"/>
    <s v="Apr"/>
    <x v="0"/>
  </r>
  <r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5"/>
    <s v="Jun"/>
    <x v="2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9"/>
    <s v="Nov"/>
    <x v="3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0"/>
    <s v="Jul"/>
    <x v="0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9"/>
    <s v="Nov"/>
    <x v="3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"/>
    <s v="Aug"/>
    <x v="3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7"/>
    <s v="May"/>
    <x v="7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5"/>
    <s v="Jun"/>
    <x v="3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1"/>
    <s v="Feb"/>
    <x v="3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6"/>
    <s v="May"/>
    <x v="5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7"/>
    <s v="Apr"/>
    <x v="4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2"/>
    <s v="Mar"/>
    <x v="0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11"/>
    <s v="Jan"/>
    <x v="6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11"/>
    <s v="Jan"/>
    <x v="2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11"/>
    <s v="Feb"/>
    <x v="5"/>
  </r>
  <r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"/>
    <s v="Apr"/>
    <x v="2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0"/>
    <s v="Jul"/>
    <x v="5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10"/>
    <s v="Sep"/>
    <x v="6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1"/>
    <s v="Mar"/>
    <x v="3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"/>
    <s v="Aug"/>
    <x v="2"/>
  </r>
  <r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9"/>
    <s v="Nov"/>
    <x v="0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1"/>
    <s v="Jan"/>
    <x v="2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7"/>
    <s v="May"/>
    <x v="5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11"/>
    <s v="Jan"/>
    <x v="0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0"/>
    <s v="Jul"/>
    <x v="5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10"/>
    <s v="Sep"/>
    <x v="5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6"/>
    <s v="May"/>
    <x v="3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11"/>
    <s v="Jan"/>
    <x v="3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9"/>
    <s v="Nov"/>
    <x v="3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"/>
    <s v="Aug"/>
    <x v="0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"/>
    <s v="Aug"/>
    <x v="0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0"/>
    <s v="Jul"/>
    <x v="2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"/>
    <s v="Mar"/>
    <x v="3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6"/>
    <s v="May"/>
    <x v="0"/>
  </r>
  <r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4"/>
    <s v="Dec"/>
    <x v="6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10"/>
    <s v="Sep"/>
    <x v="6"/>
  </r>
  <r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8"/>
    <s v="Oct"/>
    <x v="4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2"/>
    <s v="Apr"/>
    <x v="2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7"/>
    <s v="Apr"/>
    <x v="5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0"/>
    <s v="Jul"/>
    <x v="5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"/>
    <s v="Aug"/>
    <x v="7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7"/>
    <s v="Apr"/>
    <x v="0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4"/>
    <s v="Dec"/>
    <x v="2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6"/>
    <s v="May"/>
    <x v="3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3"/>
    <s v="Aug"/>
    <x v="6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9"/>
    <s v="Nov"/>
    <x v="0"/>
  </r>
  <r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0"/>
    <s v="Aug"/>
    <x v="6"/>
  </r>
  <r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1"/>
    <s v="Feb"/>
    <x v="3"/>
  </r>
  <r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2"/>
    <s v="Mar"/>
    <x v="3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6"/>
    <s v="May"/>
    <x v="6"/>
  </r>
  <r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8"/>
    <s v="Nov"/>
    <x v="6"/>
  </r>
  <r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8"/>
    <s v="Nov"/>
    <x v="4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0"/>
    <s v="Jul"/>
    <x v="2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6"/>
    <s v="Jun"/>
    <x v="0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"/>
    <s v="Dec"/>
    <x v="4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3"/>
    <s v="Jul"/>
    <x v="5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0"/>
    <s v="Jul"/>
    <x v="5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8"/>
    <s v="Oct"/>
    <x v="4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8"/>
    <s v="Oct"/>
    <x v="3"/>
  </r>
  <r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1"/>
    <s v="Feb"/>
    <x v="3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7"/>
    <s v="Apr"/>
    <x v="4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0"/>
    <s v="Jul"/>
    <x v="0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6"/>
    <s v="Jun"/>
    <x v="4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2"/>
    <s v="Mar"/>
    <x v="3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0"/>
    <s v="Aug"/>
    <x v="0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10"/>
    <s v="Sep"/>
    <x v="3"/>
  </r>
  <r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5"/>
    <s v="Jun"/>
    <x v="4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1"/>
    <s v="Mar"/>
    <x v="5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8"/>
    <s v="Nov"/>
    <x v="0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1"/>
    <s v="Mar"/>
    <x v="2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9"/>
    <s v="Oct"/>
    <x v="0"/>
  </r>
  <r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5"/>
    <s v="Jun"/>
    <x v="3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8"/>
    <s v="Nov"/>
    <x v="8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10"/>
    <s v="Sep"/>
    <x v="4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0"/>
    <s v="Jul"/>
    <x v="2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10"/>
    <s v="Oct"/>
    <x v="0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10"/>
    <s v="Oct"/>
    <x v="0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9"/>
    <s v="Dec"/>
    <x v="4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10"/>
    <s v="Sep"/>
    <x v="4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3"/>
    <s v="Jul"/>
    <x v="4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10"/>
    <s v="Oct"/>
    <x v="2"/>
  </r>
  <r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9"/>
    <s v="Nov"/>
    <x v="0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9"/>
    <s v="Oct"/>
    <x v="3"/>
  </r>
  <r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2"/>
    <s v="Mar"/>
    <x v="2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9"/>
    <s v="Nov"/>
    <x v="4"/>
  </r>
  <r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"/>
    <s v="Feb"/>
    <x v="0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1"/>
    <s v="Feb"/>
    <x v="3"/>
  </r>
  <r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11"/>
    <s v="Feb"/>
    <x v="6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5"/>
    <s v="May"/>
    <x v="0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2"/>
    <s v="Mar"/>
    <x v="0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2"/>
    <s v="Mar"/>
    <x v="4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6"/>
    <s v="May"/>
    <x v="3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8"/>
    <s v="Oct"/>
    <x v="4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1"/>
    <s v="Feb"/>
    <x v="3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11"/>
    <s v="Jan"/>
    <x v="4"/>
  </r>
  <r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6"/>
    <s v="May"/>
    <x v="0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2"/>
    <s v="Feb"/>
    <x v="0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9"/>
    <s v="Nov"/>
    <x v="3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7"/>
    <s v="Apr"/>
    <x v="5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"/>
    <s v="Oct"/>
    <x v="4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3"/>
    <s v="Aug"/>
    <x v="3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6"/>
    <s v="May"/>
    <x v="4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8"/>
    <s v="Nov"/>
    <x v="6"/>
  </r>
  <r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6"/>
    <s v="May"/>
    <x v="3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5"/>
    <s v="Jun"/>
    <x v="4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0"/>
    <s v="Aug"/>
    <x v="6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3"/>
    <s v="Sep"/>
    <x v="6"/>
  </r>
  <r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6"/>
    <s v="May"/>
    <x v="2"/>
  </r>
  <r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0"/>
    <s v="Jun"/>
    <x v="3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10"/>
    <s v="Sep"/>
    <x v="5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10"/>
    <s v="Sep"/>
    <x v="5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5"/>
    <s v="Jul"/>
    <x v="5"/>
  </r>
  <r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3"/>
    <s v="Sep"/>
    <x v="3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"/>
    <s v="Jan"/>
    <x v="4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7"/>
    <s v="Apr"/>
    <x v="3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3"/>
    <s v="Aug"/>
    <x v="3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10"/>
    <s v="Sep"/>
    <x v="3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1"/>
    <s v="Feb"/>
    <x v="1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6"/>
    <s v="May"/>
    <x v="0"/>
  </r>
  <r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6"/>
    <s v="Jun"/>
    <x v="3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7"/>
    <s v="May"/>
    <x v="5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7"/>
    <s v="Apr"/>
    <x v="0"/>
  </r>
  <r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8"/>
    <s v="Nov"/>
    <x v="3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3"/>
    <s v="Aug"/>
    <x v="4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8"/>
    <s v="Oct"/>
    <x v="5"/>
  </r>
  <r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7"/>
    <s v="Apr"/>
    <x v="2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"/>
    <s v="Jan"/>
    <x v="5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8"/>
    <s v="Nov"/>
    <x v="0"/>
  </r>
  <r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6"/>
    <s v="May"/>
    <x v="4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5"/>
    <s v="Jun"/>
    <x v="3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9"/>
    <s v="Dec"/>
    <x v="2"/>
  </r>
  <r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11"/>
    <s v="Jan"/>
    <x v="2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11"/>
    <s v="Jan"/>
    <x v="6"/>
  </r>
  <r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3"/>
    <s v="Aug"/>
    <x v="5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11"/>
    <s v="Jan"/>
    <x v="0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10"/>
    <s v="Oct"/>
    <x v="2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6"/>
    <s v="May"/>
    <x v="0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0"/>
    <s v="Jul"/>
    <x v="3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0"/>
    <s v="Jul"/>
    <x v="0"/>
  </r>
  <r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11"/>
    <s v="Feb"/>
    <x v="4"/>
  </r>
  <r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"/>
    <s v="Dec"/>
    <x v="3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"/>
    <s v="Dec"/>
    <x v="6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0"/>
    <s v="Oct"/>
    <x v="8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7"/>
    <s v="May"/>
    <x v="7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0"/>
    <s v="Jul"/>
    <x v="6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2"/>
    <s v="Mar"/>
    <x v="5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1"/>
    <s v="Jan"/>
    <x v="3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2"/>
    <s v="Apr"/>
    <x v="5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4"/>
    <s v="Dec"/>
    <x v="0"/>
  </r>
  <r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3"/>
    <s v="Aug"/>
    <x v="4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8"/>
    <s v="Oct"/>
    <x v="5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7"/>
    <s v="May"/>
    <x v="5"/>
  </r>
  <r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"/>
    <s v="Jun"/>
    <x v="0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1"/>
    <s v="Feb"/>
    <x v="2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7"/>
    <s v="Apr"/>
    <x v="4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9"/>
    <s v="Nov"/>
    <x v="2"/>
  </r>
  <r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3"/>
    <s v="Aug"/>
    <x v="2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3"/>
    <s v="Aug"/>
    <x v="3"/>
  </r>
  <r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4"/>
    <s v="Dec"/>
    <x v="0"/>
  </r>
  <r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7"/>
    <s v="May"/>
    <x v="0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1"/>
    <s v="Feb"/>
    <x v="1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10"/>
    <s v="Sep"/>
    <x v="0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4"/>
    <s v="Dec"/>
    <x v="5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4"/>
    <s v="Dec"/>
    <x v="0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9"/>
    <s v="Oct"/>
    <x v="2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2"/>
    <s v="Mar"/>
    <x v="2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10"/>
    <s v="Sep"/>
    <x v="0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"/>
    <s v="Jun"/>
    <x v="2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3"/>
    <s v="Sep"/>
    <x v="3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3"/>
    <s v="Aug"/>
    <x v="0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1"/>
    <s v="Feb"/>
    <x v="1"/>
  </r>
  <r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"/>
    <s v="Jun"/>
    <x v="0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11"/>
    <s v="Jan"/>
    <x v="2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0"/>
    <s v="Jun"/>
    <x v="0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4"/>
    <s v="Dec"/>
    <x v="2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6"/>
    <s v="May"/>
    <x v="2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6"/>
    <s v="May"/>
    <x v="2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8"/>
    <s v="Nov"/>
    <x v="0"/>
  </r>
  <r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11"/>
    <s v="Jan"/>
    <x v="2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0"/>
    <s v="Aug"/>
    <x v="0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9"/>
    <s v="Nov"/>
    <x v="0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6"/>
    <s v="May"/>
    <x v="2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0"/>
    <s v="Jul"/>
    <x v="2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1"/>
    <s v="Feb"/>
    <x v="0"/>
  </r>
  <r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8"/>
    <s v="Oct"/>
    <x v="0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7"/>
    <s v="May"/>
    <x v="2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9"/>
    <s v="Oct"/>
    <x v="3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0"/>
    <s v="Jul"/>
    <x v="2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9"/>
    <s v="Nov"/>
    <x v="0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8"/>
    <s v="Oct"/>
    <x v="0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1"/>
    <s v="Feb"/>
    <x v="2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8"/>
    <s v="Oct"/>
    <x v="0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0"/>
    <s v="Jul"/>
    <x v="0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1"/>
    <s v="Jan"/>
    <x v="1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0"/>
    <s v="Aug"/>
    <x v="0"/>
  </r>
  <r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4"/>
    <s v="Jan"/>
    <x v="0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9"/>
    <s v="Nov"/>
    <x v="3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8"/>
    <s v="Oct"/>
    <x v="3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"/>
    <s v="Jun"/>
    <x v="2"/>
  </r>
  <r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11"/>
    <s v="Jan"/>
    <x v="0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4"/>
    <s v="Dec"/>
    <x v="2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"/>
    <s v="Mar"/>
    <x v="0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4"/>
    <s v="Dec"/>
    <x v="0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4"/>
    <s v="Dec"/>
    <x v="3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8"/>
    <s v="Oct"/>
    <x v="0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4"/>
    <s v="Dec"/>
    <x v="2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1"/>
    <s v="Feb"/>
    <x v="0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2"/>
    <s v="Mar"/>
    <x v="2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0"/>
    <s v="Jul"/>
    <x v="0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0"/>
    <s v="Jul"/>
    <x v="2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11"/>
    <s v="Jan"/>
    <x v="3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11"/>
    <s v="Jan"/>
    <x v="0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11"/>
    <s v="Jan"/>
    <x v="0"/>
  </r>
  <r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1"/>
    <s v="Feb"/>
    <x v="2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3"/>
    <s v="Jul"/>
    <x v="0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9"/>
    <s v="Nov"/>
    <x v="0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4"/>
    <s v="Jan"/>
    <x v="3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8"/>
    <s v="Oct"/>
    <x v="2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"/>
    <s v="Jun"/>
    <x v="0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1"/>
    <s v="Mar"/>
    <x v="0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7"/>
    <s v="May"/>
    <x v="2"/>
  </r>
  <r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10"/>
    <s v="Sep"/>
    <x v="0"/>
  </r>
  <r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4"/>
    <s v="Dec"/>
    <x v="3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10"/>
    <s v="Sep"/>
    <x v="2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3"/>
    <s v="Aug"/>
    <x v="0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"/>
    <s v="Mar"/>
    <x v="0"/>
  </r>
  <r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2"/>
    <s v="Mar"/>
    <x v="0"/>
  </r>
  <r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2"/>
    <s v="Mar"/>
    <x v="0"/>
  </r>
  <r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9"/>
    <s v="Nov"/>
    <x v="0"/>
  </r>
  <r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1"/>
    <s v="Feb"/>
    <x v="0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7"/>
    <s v="Apr"/>
    <x v="0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8"/>
    <s v="Nov"/>
    <x v="2"/>
  </r>
  <r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0"/>
    <s v="Jul"/>
    <x v="0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1"/>
    <s v="Feb"/>
    <x v="2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0"/>
    <s v="Jul"/>
    <x v="0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4"/>
    <s v="Dec"/>
    <x v="3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7"/>
    <s v="Apr"/>
    <x v="0"/>
  </r>
  <r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7"/>
    <s v="Apr"/>
    <x v="2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7"/>
    <s v="May"/>
    <x v="0"/>
  </r>
  <r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9"/>
    <s v="Nov"/>
    <x v="2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0"/>
    <s v="Jul"/>
    <x v="2"/>
  </r>
  <r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4"/>
    <s v="Dec"/>
    <x v="3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2"/>
    <s v="Mar"/>
    <x v="0"/>
  </r>
  <r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7"/>
    <s v="May"/>
    <x v="0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4"/>
    <s v="Dec"/>
    <x v="3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5"/>
    <s v="Jun"/>
    <x v="0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3"/>
    <s v="Aug"/>
    <x v="3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3"/>
    <s v="Aug"/>
    <x v="3"/>
  </r>
  <r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3"/>
    <s v="Aug"/>
    <x v="0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"/>
    <s v="May"/>
    <x v="0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9"/>
    <s v="Nov"/>
    <x v="0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5"/>
    <s v="Jun"/>
    <x v="0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9"/>
    <s v="Nov"/>
    <x v="0"/>
  </r>
  <r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7"/>
    <s v="Apr"/>
    <x v="0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4"/>
    <s v="Jan"/>
    <x v="0"/>
  </r>
  <r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10"/>
    <s v="Sep"/>
    <x v="2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10"/>
    <s v="Sep"/>
    <x v="0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5"/>
    <s v="Jun"/>
    <x v="2"/>
  </r>
  <r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10"/>
    <s v="Sep"/>
    <x v="0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1"/>
    <s v="Feb"/>
    <x v="1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7"/>
    <s v="May"/>
    <x v="0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4"/>
    <s v="Dec"/>
    <x v="0"/>
  </r>
  <r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8"/>
    <s v="Nov"/>
    <x v="3"/>
  </r>
  <r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3"/>
    <s v="Aug"/>
    <x v="3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0"/>
    <s v="Jul"/>
    <x v="2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0"/>
    <s v="Jul"/>
    <x v="2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"/>
    <s v="May"/>
    <x v="0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"/>
    <s v="May"/>
    <x v="0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2"/>
    <s v="Mar"/>
    <x v="1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3"/>
    <s v="Aug"/>
    <x v="0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1"/>
    <s v="Mar"/>
    <x v="2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0"/>
    <s v="Jul"/>
    <x v="3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"/>
    <s v="May"/>
    <x v="2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10"/>
    <s v="Sep"/>
    <x v="0"/>
  </r>
  <r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"/>
    <s v="May"/>
    <x v="2"/>
  </r>
  <r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9"/>
    <s v="Nov"/>
    <x v="0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5"/>
    <s v="Jun"/>
    <x v="2"/>
  </r>
  <r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1"/>
    <s v="Feb"/>
    <x v="0"/>
  </r>
  <r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7"/>
    <s v="Apr"/>
    <x v="0"/>
  </r>
  <r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5"/>
    <s v="Jun"/>
    <x v="0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1"/>
    <s v="Feb"/>
    <x v="1"/>
  </r>
  <r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1"/>
    <s v="Mar"/>
    <x v="1"/>
  </r>
  <r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10"/>
    <s v="Oct"/>
    <x v="3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4"/>
    <s v="Nov"/>
    <x v="2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3"/>
    <s v="Aug"/>
    <x v="0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3"/>
    <s v="Aug"/>
    <x v="0"/>
  </r>
  <r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"/>
    <s v="May"/>
    <x v="0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8"/>
    <s v="Oct"/>
    <x v="3"/>
  </r>
  <r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3"/>
    <s v="Aug"/>
    <x v="2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3"/>
    <s v="Aug"/>
    <x v="3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2"/>
    <s v="Mar"/>
    <x v="2"/>
  </r>
  <r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8"/>
    <s v="Oct"/>
    <x v="3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10"/>
    <s v="Sep"/>
    <x v="3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9"/>
    <s v="Dec"/>
    <x v="3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4"/>
    <s v="Dec"/>
    <x v="3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4"/>
    <s v="Dec"/>
    <x v="2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3"/>
    <s v="Aug"/>
    <x v="0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0"/>
    <s v="Jul"/>
    <x v="0"/>
  </r>
  <r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2"/>
    <s v="Mar"/>
    <x v="0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2"/>
    <s v="Apr"/>
    <x v="2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4"/>
    <s v="Dec"/>
    <x v="0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0"/>
    <s v="Jul"/>
    <x v="0"/>
  </r>
  <r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3"/>
    <s v="Aug"/>
    <x v="0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9"/>
    <s v="Nov"/>
    <x v="3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8"/>
    <s v="Oct"/>
    <x v="2"/>
  </r>
  <r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11"/>
    <s v="Jan"/>
    <x v="3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0"/>
    <s v="Jul"/>
    <x v="0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7"/>
    <s v="Apr"/>
    <x v="0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4"/>
    <s v="Jan"/>
    <x v="2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3"/>
    <s v="Aug"/>
    <x v="3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8"/>
    <s v="Oct"/>
    <x v="2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7"/>
    <s v="May"/>
    <x v="0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0"/>
    <s v="Jul"/>
    <x v="2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5"/>
    <s v="Jun"/>
    <x v="2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11"/>
    <s v="Jan"/>
    <x v="3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11"/>
    <s v="Dec"/>
    <x v="3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3"/>
    <s v="Sep"/>
    <x v="3"/>
  </r>
  <r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0"/>
    <s v="Aug"/>
    <x v="3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11"/>
    <s v="Jan"/>
    <x v="3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1"/>
    <s v="Feb"/>
    <x v="0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5"/>
    <s v="Jun"/>
    <x v="2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"/>
    <s v="May"/>
    <x v="2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3"/>
    <s v="Sep"/>
    <x v="2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10"/>
    <s v="Sep"/>
    <x v="3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8"/>
    <s v="Oct"/>
    <x v="2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2"/>
    <s v="Mar"/>
    <x v="1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8"/>
    <s v="Oct"/>
    <x v="2"/>
  </r>
  <r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0"/>
    <s v="Jul"/>
    <x v="3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4"/>
    <s v="Jan"/>
    <x v="3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3"/>
    <s v="Aug"/>
    <x v="0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11"/>
    <s v="Feb"/>
    <x v="2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8"/>
    <s v="Oct"/>
    <x v="0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4"/>
    <s v="Dec"/>
    <x v="2"/>
  </r>
  <r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3"/>
    <s v="Sep"/>
    <x v="2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0"/>
    <s v="Jun"/>
    <x v="0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4"/>
    <s v="Dec"/>
    <x v="2"/>
  </r>
  <r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7"/>
    <s v="Apr"/>
    <x v="0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1"/>
    <s v="Feb"/>
    <x v="1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9"/>
    <s v="Oct"/>
    <x v="3"/>
  </r>
  <r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0"/>
    <s v="Jul"/>
    <x v="3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1"/>
    <s v="Feb"/>
    <x v="2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10"/>
    <s v="Sep"/>
    <x v="3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9"/>
    <s v="Nov"/>
    <x v="4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11"/>
    <s v="Jan"/>
    <x v="2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0"/>
    <s v="Jul"/>
    <x v="3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9"/>
    <s v="Nov"/>
    <x v="2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11"/>
    <s v="Jan"/>
    <x v="2"/>
  </r>
  <r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11"/>
    <s v="Feb"/>
    <x v="2"/>
  </r>
  <r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11"/>
    <s v="Jan"/>
    <x v="2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4"/>
    <s v="Dec"/>
    <x v="2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4"/>
    <s v="Jan"/>
    <x v="2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3"/>
    <s v="Sep"/>
    <x v="3"/>
  </r>
  <r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4"/>
    <s v="Dec"/>
    <x v="3"/>
  </r>
  <r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3"/>
    <s v="Aug"/>
    <x v="3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4"/>
    <s v="Dec"/>
    <x v="2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1"/>
    <s v="Feb"/>
    <x v="2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5"/>
    <s v="Jun"/>
    <x v="2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11"/>
    <s v="Feb"/>
    <x v="2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8"/>
    <s v="Nov"/>
    <x v="0"/>
  </r>
  <r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9"/>
    <s v="Nov"/>
    <x v="3"/>
  </r>
  <r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10"/>
    <s v="Sep"/>
    <x v="3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1"/>
    <s v="Feb"/>
    <x v="1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2"/>
    <s v="Feb"/>
    <x v="2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1"/>
    <s v="Jan"/>
    <x v="5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0"/>
    <s v="Aug"/>
    <x v="3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"/>
    <s v="Apr"/>
    <x v="5"/>
  </r>
  <r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0"/>
    <s v="Jul"/>
    <x v="0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5"/>
    <s v="Jun"/>
    <x v="6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4"/>
    <s v="Dec"/>
    <x v="0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"/>
    <s v="Apr"/>
    <x v="4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11"/>
    <s v="Jan"/>
    <x v="5"/>
  </r>
  <r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3"/>
    <s v="Aug"/>
    <x v="6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3"/>
    <s v="Sep"/>
    <x v="5"/>
  </r>
  <r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4"/>
    <s v="Dec"/>
    <x v="6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11"/>
    <s v="Jan"/>
    <x v="6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3"/>
    <s v="Sep"/>
    <x v="4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4"/>
    <s v="Dec"/>
    <x v="4"/>
  </r>
  <r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6"/>
    <s v="May"/>
    <x v="0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4"/>
    <s v="Dec"/>
    <x v="3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4"/>
    <s v="Nov"/>
    <x v="4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1"/>
    <s v="Feb"/>
    <x v="3"/>
  </r>
  <r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9"/>
    <s v="Nov"/>
    <x v="3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3"/>
    <s v="Aug"/>
    <x v="3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0"/>
    <s v="Jun"/>
    <x v="0"/>
  </r>
  <r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5"/>
    <s v="Jun"/>
    <x v="4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2"/>
    <s v="Mar"/>
    <x v="3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"/>
    <s v="Apr"/>
    <x v="5"/>
  </r>
  <r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4"/>
    <s v="Dec"/>
    <x v="5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6"/>
    <s v="May"/>
    <x v="4"/>
  </r>
  <r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8"/>
    <s v="Sep"/>
    <x v="5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11"/>
    <s v="Jan"/>
    <x v="3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3"/>
    <s v="Aug"/>
    <x v="3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11"/>
    <s v="Jan"/>
    <x v="2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1"/>
    <s v="Feb"/>
    <x v="4"/>
  </r>
  <r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0"/>
    <s v="Aug"/>
    <x v="6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8"/>
    <s v="Oct"/>
    <x v="2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1"/>
    <s v="Feb"/>
    <x v="0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11"/>
    <s v="Jan"/>
    <x v="5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6"/>
    <s v="May"/>
    <x v="4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2"/>
    <s v="Apr"/>
    <x v="6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4"/>
    <s v="Dec"/>
    <x v="5"/>
  </r>
  <r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8"/>
    <s v="Oct"/>
    <x v="7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5"/>
    <s v="Jul"/>
    <x v="3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9"/>
    <s v="Nov"/>
    <x v="2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1"/>
    <s v="Feb"/>
    <x v="3"/>
  </r>
  <r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4"/>
    <s v="Dec"/>
    <x v="2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3"/>
    <s v="Aug"/>
    <x v="4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10"/>
    <s v="Sep"/>
    <x v="0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8"/>
    <s v="Oct"/>
    <x v="3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1"/>
    <s v="Feb"/>
    <x v="0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6"/>
    <s v="May"/>
    <x v="0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4"/>
    <s v="Dec"/>
    <x v="4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4"/>
    <s v="Dec"/>
    <x v="4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1"/>
    <s v="Feb"/>
    <x v="4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11"/>
    <s v="Jan"/>
    <x v="0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8"/>
    <s v="Oct"/>
    <x v="8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6"/>
    <s v="May"/>
    <x v="0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1"/>
    <s v="Feb"/>
    <x v="3"/>
  </r>
  <r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4"/>
    <s v="Dec"/>
    <x v="6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8"/>
    <s v="Oct"/>
    <x v="0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3"/>
    <s v="Jul"/>
    <x v="4"/>
  </r>
  <r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"/>
    <s v="Apr"/>
    <x v="3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8"/>
    <s v="Oct"/>
    <x v="7"/>
  </r>
  <r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6"/>
    <s v="May"/>
    <x v="6"/>
  </r>
  <r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5"/>
    <s v="Jun"/>
    <x v="4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3"/>
    <s v="Aug"/>
    <x v="5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"/>
    <s v="Apr"/>
    <x v="5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2"/>
    <s v="Mar"/>
    <x v="3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1"/>
    <s v="Feb"/>
    <x v="4"/>
  </r>
  <r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"/>
    <s v="May"/>
    <x v="5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9"/>
    <s v="Nov"/>
    <x v="4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5"/>
    <s v="Jul"/>
    <x v="5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1"/>
    <s v="Jan"/>
    <x v="4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1"/>
    <s v="Jan"/>
    <x v="4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9"/>
    <s v="Nov"/>
    <x v="4"/>
  </r>
  <r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9"/>
    <s v="Nov"/>
    <x v="4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0"/>
    <s v="Jul"/>
    <x v="4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3"/>
    <s v="Sep"/>
    <x v="6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2"/>
    <s v="Apr"/>
    <x v="5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10"/>
    <s v="Sep"/>
    <x v="4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"/>
    <s v="Apr"/>
    <x v="5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10"/>
    <s v="Sep"/>
    <x v="3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"/>
    <s v="Apr"/>
    <x v="5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10"/>
    <s v="Sep"/>
    <x v="3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0"/>
    <s v="Jul"/>
    <x v="6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10"/>
    <s v="Sep"/>
    <x v="5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5"/>
    <s v="May"/>
    <x v="6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3"/>
    <s v="Jul"/>
    <x v="6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5"/>
    <s v="Jul"/>
    <x v="6"/>
  </r>
  <r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10"/>
    <s v="Sep"/>
    <x v="6"/>
  </r>
  <r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1"/>
    <s v="Feb"/>
    <x v="1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4"/>
    <s v="Dec"/>
    <x v="3"/>
  </r>
  <r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11"/>
    <s v="Jan"/>
    <x v="4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10"/>
    <s v="Aug"/>
    <x v="5"/>
  </r>
  <r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0"/>
    <s v="Jul"/>
    <x v="4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1"/>
    <s v="Mar"/>
    <x v="4"/>
  </r>
  <r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0"/>
    <s v="Jul"/>
    <x v="5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5"/>
    <s v="May"/>
    <x v="6"/>
  </r>
  <r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9"/>
    <s v="Nov"/>
    <x v="3"/>
  </r>
  <r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7"/>
    <s v="Apr"/>
    <x v="4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1"/>
    <s v="Mar"/>
    <x v="5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3"/>
    <s v="Aug"/>
    <x v="5"/>
  </r>
  <r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11"/>
    <s v="Dec"/>
    <x v="4"/>
  </r>
  <r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5"/>
    <s v="Jun"/>
    <x v="3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7"/>
    <s v="May"/>
    <x v="0"/>
  </r>
  <r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"/>
    <s v="Oct"/>
    <x v="5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2"/>
    <s v="Mar"/>
    <x v="0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7"/>
    <s v="Apr"/>
    <x v="7"/>
  </r>
  <r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9"/>
    <s v="Oct"/>
    <x v="5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7"/>
    <s v="Mar"/>
    <x v="5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1"/>
    <s v="Feb"/>
    <x v="5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0"/>
    <s v="Jun"/>
    <x v="5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5"/>
    <s v="Jul"/>
    <x v="2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2"/>
    <s v="Mar"/>
    <x v="4"/>
  </r>
  <r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7"/>
    <s v="Apr"/>
    <x v="5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4"/>
    <s v="Jan"/>
    <x v="6"/>
  </r>
  <r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7"/>
    <s v="Apr"/>
    <x v="3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5"/>
    <s v="Jun"/>
    <x v="4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6"/>
    <s v="May"/>
    <x v="5"/>
  </r>
  <r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"/>
    <s v="Oct"/>
    <x v="4"/>
  </r>
  <r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6"/>
    <s v="May"/>
    <x v="3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11"/>
    <s v="Jan"/>
    <x v="6"/>
  </r>
  <r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10"/>
    <s v="Sep"/>
    <x v="5"/>
  </r>
  <r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10"/>
    <s v="Sep"/>
    <x v="2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9"/>
    <s v="Nov"/>
    <x v="3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"/>
    <s v="Oct"/>
    <x v="4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4"/>
    <s v="Dec"/>
    <x v="2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"/>
    <s v="Oct"/>
    <x v="3"/>
  </r>
  <r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3"/>
    <s v="Sep"/>
    <x v="2"/>
  </r>
  <r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2"/>
    <s v="Mar"/>
    <x v="3"/>
  </r>
  <r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0"/>
    <s v="Jul"/>
    <x v="0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7"/>
    <s v="Apr"/>
    <x v="0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2"/>
    <s v="Mar"/>
    <x v="0"/>
  </r>
  <r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7"/>
    <s v="Apr"/>
    <x v="2"/>
  </r>
  <r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0"/>
    <s v="Jul"/>
    <x v="2"/>
  </r>
  <r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9"/>
    <s v="Oct"/>
    <x v="2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1"/>
    <s v="Feb"/>
    <x v="0"/>
  </r>
  <r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4"/>
    <s v="Dec"/>
    <x v="2"/>
  </r>
  <r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0"/>
    <s v="Jul"/>
    <x v="2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10"/>
    <s v="Oct"/>
    <x v="2"/>
  </r>
  <r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9"/>
    <s v="Nov"/>
    <x v="0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7"/>
    <s v="Apr"/>
    <x v="0"/>
  </r>
  <r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5"/>
    <s v="Jun"/>
    <x v="0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9"/>
    <s v="Nov"/>
    <x v="4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10"/>
    <s v="Sep"/>
    <x v="2"/>
  </r>
  <r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9"/>
    <s v="Nov"/>
    <x v="4"/>
  </r>
  <r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1"/>
    <s v="Feb"/>
    <x v="5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"/>
    <s v="Oct"/>
    <x v="4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4"/>
    <s v="Jan"/>
    <x v="5"/>
  </r>
  <r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1"/>
    <s v="Feb"/>
    <x v="0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9"/>
    <s v="Nov"/>
    <x v="8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11"/>
    <s v="Jan"/>
    <x v="4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7"/>
    <s v="Apr"/>
    <x v="4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10"/>
    <s v="Aug"/>
    <x v="4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9"/>
    <s v="Nov"/>
    <x v="4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1"/>
    <s v="Mar"/>
    <x v="6"/>
  </r>
  <r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9"/>
    <s v="Nov"/>
    <x v="5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6"/>
    <s v="May"/>
    <x v="4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"/>
    <s v="Sep"/>
    <x v="0"/>
  </r>
  <r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1"/>
    <s v="Feb"/>
    <x v="4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4"/>
    <s v="Dec"/>
    <x v="4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4"/>
    <s v="Dec"/>
    <x v="7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5"/>
    <s v="May"/>
    <x v="5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"/>
    <s v="Oct"/>
    <x v="5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4"/>
    <s v="Jan"/>
    <x v="6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10"/>
    <s v="Sep"/>
    <x v="6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1"/>
    <s v="Mar"/>
    <x v="2"/>
  </r>
  <r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7"/>
    <s v="May"/>
    <x v="5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11"/>
    <s v="Dec"/>
    <x v="2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10"/>
    <s v="Sep"/>
    <x v="2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6"/>
    <s v="May"/>
    <x v="5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3"/>
    <s v="Sep"/>
    <x v="6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"/>
    <s v="Oct"/>
    <x v="3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9"/>
    <s v="Nov"/>
    <x v="4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3"/>
    <s v="Aug"/>
    <x v="3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5"/>
    <s v="Jul"/>
    <x v="7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7"/>
    <s v="Apr"/>
    <x v="0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5"/>
    <s v="Jun"/>
    <x v="2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"/>
    <s v="Oct"/>
    <x v="7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10"/>
    <s v="Aug"/>
    <x v="0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9"/>
    <s v="Nov"/>
    <x v="5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11"/>
    <s v="Jan"/>
    <x v="6"/>
  </r>
  <r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6"/>
    <s v="May"/>
    <x v="6"/>
  </r>
  <r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2"/>
    <s v="Mar"/>
    <x v="2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6"/>
    <s v="Jun"/>
    <x v="7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3"/>
    <s v="Aug"/>
    <x v="3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10"/>
    <s v="Sep"/>
    <x v="5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11"/>
    <s v="Jan"/>
    <x v="0"/>
  </r>
  <r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4"/>
    <s v="Jan"/>
    <x v="7"/>
  </r>
  <r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"/>
    <s v="Mar"/>
    <x v="3"/>
  </r>
  <r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10"/>
    <s v="Sep"/>
    <x v="6"/>
  </r>
  <r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0"/>
    <s v="Jul"/>
    <x v="7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0"/>
    <s v="Jul"/>
    <x v="5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1"/>
    <s v="Mar"/>
    <x v="1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1"/>
    <s v="Jan"/>
    <x v="3"/>
  </r>
  <r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"/>
    <s v="Dec"/>
    <x v="5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6"/>
    <s v="May"/>
    <x v="5"/>
  </r>
  <r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3"/>
    <s v="Aug"/>
    <x v="5"/>
  </r>
  <r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1"/>
    <s v="Feb"/>
    <x v="5"/>
  </r>
  <r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8"/>
    <s v="Oct"/>
    <x v="7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0"/>
    <s v="Jul"/>
    <x v="3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4"/>
    <s v="Dec"/>
    <x v="3"/>
  </r>
  <r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4"/>
    <s v="Dec"/>
    <x v="5"/>
  </r>
  <r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"/>
    <s v="Nov"/>
    <x v="4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"/>
    <s v="Dec"/>
    <x v="6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10"/>
    <s v="Oct"/>
    <x v="3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"/>
    <s v="Nov"/>
    <x v="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1"/>
    <s v="Feb"/>
    <x v="4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"/>
    <s v="Nov"/>
    <x v="4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0"/>
    <s v="Jul"/>
    <x v="7"/>
  </r>
  <r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6"/>
    <s v="May"/>
    <x v="5"/>
  </r>
  <r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8"/>
    <s v="Nov"/>
    <x v="5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7"/>
    <s v="Apr"/>
    <x v="5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5"/>
    <s v="Jun"/>
    <x v="7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2"/>
    <s v="Mar"/>
    <x v="3"/>
  </r>
  <r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2"/>
    <s v="Mar"/>
    <x v="4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7"/>
    <s v="May"/>
    <x v="3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6"/>
    <s v="May"/>
    <x v="3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11"/>
    <s v="Jan"/>
    <x v="0"/>
  </r>
  <r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11"/>
    <s v="Jan"/>
    <x v="6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"/>
    <s v="Nov"/>
    <x v="4"/>
  </r>
  <r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10"/>
    <s v="Sep"/>
    <x v="5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5"/>
    <s v="Jun"/>
    <x v="4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0"/>
    <s v="Aug"/>
    <x v="0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1"/>
    <s v="Feb"/>
    <x v="1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1"/>
    <s v="Feb"/>
    <x v="2"/>
  </r>
  <r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"/>
    <s v="Nov"/>
    <x v="2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7"/>
    <s v="Apr"/>
    <x v="2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11"/>
    <s v="Feb"/>
    <x v="2"/>
  </r>
  <r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10"/>
    <s v="Sep"/>
    <x v="2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5"/>
    <s v="Jun"/>
    <x v="2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2"/>
    <s v="Mar"/>
    <x v="2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11"/>
    <s v="Feb"/>
    <x v="0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11"/>
    <s v="Jan"/>
    <x v="0"/>
  </r>
  <r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6"/>
    <s v="Jun"/>
    <x v="2"/>
  </r>
  <r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"/>
    <s v="Nov"/>
    <x v="2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11"/>
    <s v="Jan"/>
    <x v="3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3"/>
    <s v="Aug"/>
    <x v="0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10"/>
    <s v="Sep"/>
    <x v="2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2"/>
    <s v="Apr"/>
    <x v="0"/>
  </r>
  <r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"/>
    <s v="Nov"/>
    <x v="2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7"/>
    <s v="Apr"/>
    <x v="0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11"/>
    <s v="Jan"/>
    <x v="3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1"/>
    <s v="Mar"/>
    <x v="1"/>
  </r>
  <r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1"/>
    <s v="Feb"/>
    <x v="1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1"/>
    <s v="Feb"/>
    <x v="2"/>
  </r>
  <r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8"/>
    <s v="Oct"/>
    <x v="2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3"/>
    <s v="Sep"/>
    <x v="0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8"/>
    <s v="Oct"/>
    <x v="2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8"/>
    <s v="Oct"/>
    <x v="2"/>
  </r>
  <r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2"/>
    <s v="Apr"/>
    <x v="2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3"/>
    <s v="Aug"/>
    <x v="3"/>
  </r>
  <r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1"/>
    <s v="Feb"/>
    <x v="1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11"/>
    <s v="Jan"/>
    <x v="2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6"/>
    <s v="Jun"/>
    <x v="0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10"/>
    <s v="Sep"/>
    <x v="3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8"/>
    <s v="Nov"/>
    <x v="0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2"/>
    <s v="Mar"/>
    <x v="2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6"/>
    <s v="Jun"/>
    <x v="2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0"/>
    <s v="Aug"/>
    <x v="0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1"/>
    <s v="Feb"/>
    <x v="2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1"/>
    <s v="Feb"/>
    <x v="2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5"/>
    <s v="Jun"/>
    <x v="2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"/>
    <s v="Nov"/>
    <x v="3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3"/>
    <s v="Aug"/>
    <x v="3"/>
  </r>
  <r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8"/>
    <s v="Oct"/>
    <x v="2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3"/>
    <s v="Aug"/>
    <x v="2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2"/>
    <s v="Mar"/>
    <x v="0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11"/>
    <s v="Dec"/>
    <x v="0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4"/>
    <s v="Jan"/>
    <x v="0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5"/>
    <s v="Jun"/>
    <x v="3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8"/>
    <s v="Oct"/>
    <x v="2"/>
  </r>
  <r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10"/>
    <s v="Sep"/>
    <x v="2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10"/>
    <s v="Sep"/>
    <x v="3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0"/>
    <s v="Jul"/>
    <x v="2"/>
  </r>
  <r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7"/>
    <s v="May"/>
    <x v="2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"/>
    <s v="Nov"/>
    <x v="2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"/>
    <s v="Nov"/>
    <x v="3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4"/>
    <s v="Nov"/>
    <x v="3"/>
  </r>
  <r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0"/>
    <s v="Jul"/>
    <x v="3"/>
  </r>
  <r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"/>
    <s v="Nov"/>
    <x v="3"/>
  </r>
  <r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"/>
    <s v="Nov"/>
    <x v="0"/>
  </r>
  <r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"/>
    <s v="Nov"/>
    <x v="3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"/>
    <s v="Mar"/>
    <x v="1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1"/>
    <s v="Jan"/>
    <x v="2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4"/>
    <s v="Dec"/>
    <x v="0"/>
  </r>
  <r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2"/>
    <s v="Mar"/>
    <x v="1"/>
  </r>
  <r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"/>
    <s v="Feb"/>
    <x v="2"/>
  </r>
  <r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8"/>
    <s v="Oct"/>
    <x v="0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1"/>
    <s v="Dec"/>
    <x v="3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4"/>
    <s v="Dec"/>
    <x v="2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4"/>
    <s v="Dec"/>
    <x v="2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5"/>
    <s v="Jun"/>
    <x v="2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3"/>
    <s v="Sep"/>
    <x v="2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4"/>
    <s v="Dec"/>
    <x v="3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1"/>
    <s v="Jan"/>
    <x v="2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1"/>
    <s v="Dec"/>
    <x v="0"/>
  </r>
  <r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4"/>
    <s v="Dec"/>
    <x v="3"/>
  </r>
  <r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9"/>
    <s v="Nov"/>
    <x v="0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2"/>
    <s v="Apr"/>
    <x v="2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9"/>
    <s v="Nov"/>
    <x v="0"/>
  </r>
  <r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0"/>
    <s v="Jul"/>
    <x v="2"/>
  </r>
  <r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"/>
    <s v="Feb"/>
    <x v="0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5"/>
    <s v="Jun"/>
    <x v="0"/>
  </r>
  <r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8"/>
    <s v="Oct"/>
    <x v="0"/>
  </r>
  <r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6"/>
    <s v="May"/>
    <x v="0"/>
  </r>
  <r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5"/>
    <s v="Jun"/>
    <x v="0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"/>
    <s v="Jan"/>
    <x v="2"/>
  </r>
  <r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2"/>
    <s v="Mar"/>
    <x v="0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2"/>
    <s v="Mar"/>
    <x v="2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8"/>
    <s v="Oct"/>
    <x v="3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"/>
    <s v="Mar"/>
    <x v="1"/>
  </r>
  <r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2"/>
    <s v="Apr"/>
    <x v="0"/>
  </r>
  <r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"/>
    <s v="Sep"/>
    <x v="2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4"/>
    <s v="Dec"/>
    <x v="0"/>
  </r>
  <r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5"/>
    <s v="Jun"/>
    <x v="2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4"/>
    <s v="Dec"/>
    <x v="2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3"/>
    <s v="Aug"/>
    <x v="2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"/>
    <s v="Feb"/>
    <x v="0"/>
  </r>
  <r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1"/>
    <s v="Jan"/>
    <x v="5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6"/>
    <s v="May"/>
    <x v="0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2"/>
    <s v="Mar"/>
    <x v="2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4"/>
    <s v="Dec"/>
    <x v="2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3"/>
    <s v="Aug"/>
    <x v="2"/>
  </r>
  <r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3"/>
    <s v="Jul"/>
    <x v="3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3"/>
    <s v="Sep"/>
    <x v="3"/>
  </r>
  <r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6"/>
    <s v="May"/>
    <x v="0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"/>
    <s v="Mar"/>
    <x v="0"/>
  </r>
  <r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3"/>
    <s v="Aug"/>
    <x v="3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4"/>
    <s v="Dec"/>
    <x v="0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9"/>
    <s v="Nov"/>
    <x v="3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"/>
    <s v="Sep"/>
    <x v="2"/>
  </r>
  <r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"/>
    <s v="Feb"/>
    <x v="2"/>
  </r>
  <r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"/>
    <s v="Sep"/>
    <x v="0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3"/>
    <s v="Aug"/>
    <x v="3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6"/>
    <s v="Jun"/>
    <x v="2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2"/>
    <s v="Mar"/>
    <x v="1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3"/>
    <s v="Aug"/>
    <x v="3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2"/>
    <s v="Mar"/>
    <x v="2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2"/>
    <s v="Apr"/>
    <x v="0"/>
  </r>
  <r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4"/>
    <s v="Dec"/>
    <x v="2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2"/>
    <s v="Mar"/>
    <x v="0"/>
  </r>
  <r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2"/>
    <s v="Mar"/>
    <x v="0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7"/>
    <s v="Apr"/>
    <x v="0"/>
  </r>
  <r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7"/>
    <s v="May"/>
    <x v="2"/>
  </r>
  <r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3"/>
    <s v="Jul"/>
    <x v="2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3"/>
    <s v="Aug"/>
    <x v="2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5"/>
    <s v="Jul"/>
    <x v="4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"/>
    <s v="Feb"/>
    <x v="3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0"/>
    <s v="Aug"/>
    <x v="4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4"/>
    <s v="Dec"/>
    <x v="4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7"/>
    <s v="Apr"/>
    <x v="2"/>
  </r>
  <r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9"/>
    <s v="Nov"/>
    <x v="4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8"/>
    <s v="Sep"/>
    <x v="5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9"/>
    <s v="Nov"/>
    <x v="0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"/>
    <s v="Feb"/>
    <x v="3"/>
  </r>
  <r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8"/>
    <s v="Oct"/>
    <x v="6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1"/>
    <s v="Jan"/>
    <x v="4"/>
  </r>
  <r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6"/>
    <s v="May"/>
    <x v="5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3"/>
    <s v="Sep"/>
    <x v="3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1"/>
    <s v="Jan"/>
    <x v="0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0"/>
    <s v="Jul"/>
    <x v="6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6"/>
    <s v="May"/>
    <x v="2"/>
  </r>
  <r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6"/>
    <s v="May"/>
    <x v="3"/>
  </r>
  <r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1"/>
    <s v="Jan"/>
    <x v="3"/>
  </r>
  <r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3"/>
    <s v="Aug"/>
    <x v="5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0"/>
    <s v="Aug"/>
    <x v="3"/>
  </r>
  <r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3"/>
    <s v="Aug"/>
    <x v="3"/>
  </r>
  <r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2"/>
    <s v="Mar"/>
    <x v="2"/>
  </r>
  <r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3"/>
    <s v="Aug"/>
    <x v="3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5"/>
    <s v="Jun"/>
    <x v="3"/>
  </r>
  <r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7"/>
    <s v="Apr"/>
    <x v="3"/>
  </r>
  <r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5"/>
    <s v="Jun"/>
    <x v="0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6"/>
    <s v="May"/>
    <x v="0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7"/>
    <s v="Apr"/>
    <x v="2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1"/>
    <s v="Jan"/>
    <x v="5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"/>
    <s v="Feb"/>
    <x v="2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8"/>
    <s v="Oct"/>
    <x v="6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3"/>
    <s v="Aug"/>
    <x v="4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8"/>
    <s v="Oct"/>
    <x v="3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"/>
    <s v="Mar"/>
    <x v="3"/>
  </r>
  <r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7"/>
    <s v="Apr"/>
    <x v="3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6"/>
    <s v="May"/>
    <x v="0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"/>
    <s v="Feb"/>
    <x v="2"/>
  </r>
  <r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0"/>
    <s v="Jul"/>
    <x v="2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9"/>
    <s v="Dec"/>
    <x v="4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6"/>
    <s v="Jun"/>
    <x v="2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5"/>
    <s v="Jun"/>
    <x v="3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2"/>
    <s v="Mar"/>
    <x v="3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7"/>
    <s v="Apr"/>
    <x v="5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0"/>
    <s v="Jul"/>
    <x v="3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2"/>
    <s v="Apr"/>
    <x v="5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9"/>
    <s v="Nov"/>
    <x v="2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4"/>
    <s v="Dec"/>
    <x v="5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"/>
    <s v="Jan"/>
    <x v="0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4"/>
    <s v="Jan"/>
    <x v="3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3"/>
    <s v="Aug"/>
    <x v="3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8"/>
    <s v="Oct"/>
    <x v="4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2"/>
    <s v="Mar"/>
    <x v="2"/>
  </r>
  <r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6"/>
    <s v="Jun"/>
    <x v="5"/>
  </r>
  <r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4"/>
    <s v="Dec"/>
    <x v="0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7"/>
    <s v="Apr"/>
    <x v="3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7"/>
    <s v="Apr"/>
    <x v="3"/>
  </r>
  <r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8"/>
    <s v="Oct"/>
    <x v="6"/>
  </r>
  <r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2"/>
    <s v="Mar"/>
    <x v="2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5"/>
    <s v="May"/>
    <x v="4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7"/>
    <s v="Apr"/>
    <x v="3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7"/>
    <s v="Apr"/>
    <x v="0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3"/>
    <s v="Sep"/>
    <x v="0"/>
  </r>
  <r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0"/>
    <s v="Jul"/>
    <x v="2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9"/>
    <s v="Nov"/>
    <x v="3"/>
  </r>
  <r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3"/>
    <s v="Aug"/>
    <x v="3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5"/>
    <s v="Jun"/>
    <x v="2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8"/>
    <s v="Nov"/>
    <x v="3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4"/>
    <s v="Dec"/>
    <x v="0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"/>
    <s v="Dec"/>
    <x v="2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3"/>
    <s v="Jul"/>
    <x v="3"/>
  </r>
  <r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4"/>
    <s v="Nov"/>
    <x v="3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3"/>
    <s v="Aug"/>
    <x v="2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4"/>
    <s v="Dec"/>
    <x v="0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7"/>
    <s v="Apr"/>
    <x v="2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"/>
    <s v="Jan"/>
    <x v="1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"/>
    <s v="Jan"/>
    <x v="3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3"/>
    <s v="Aug"/>
    <x v="0"/>
  </r>
  <r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0"/>
    <s v="Jul"/>
    <x v="0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"/>
    <s v="Feb"/>
    <x v="0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4"/>
    <s v="Dec"/>
    <x v="0"/>
  </r>
  <r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7"/>
    <s v="Apr"/>
    <x v="0"/>
  </r>
  <r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0"/>
    <s v="Oct"/>
    <x v="3"/>
  </r>
  <r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7"/>
    <s v="May"/>
    <x v="3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0"/>
    <s v="Oct"/>
    <x v="3"/>
  </r>
  <r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9"/>
    <s v="Dec"/>
    <x v="2"/>
  </r>
  <r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5"/>
    <s v="Jun"/>
    <x v="2"/>
  </r>
  <r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4"/>
    <s v="Jan"/>
    <x v="0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0"/>
    <s v="Sep"/>
    <x v="0"/>
  </r>
  <r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6"/>
    <s v="May"/>
    <x v="0"/>
  </r>
  <r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5"/>
    <s v="Jun"/>
    <x v="0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0"/>
    <s v="Sep"/>
    <x v="0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3"/>
    <s v="Aug"/>
    <x v="3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"/>
    <s v="Feb"/>
    <x v="0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9"/>
    <s v="Dec"/>
    <x v="3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4"/>
    <s v="Dec"/>
    <x v="3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5"/>
    <s v="Jun"/>
    <x v="0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2"/>
    <s v="Mar"/>
    <x v="0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6"/>
    <s v="May"/>
    <x v="0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0"/>
    <s v="Sep"/>
    <x v="3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3"/>
    <s v="Aug"/>
    <x v="3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5"/>
    <s v="Jun"/>
    <x v="2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0"/>
    <s v="Jul"/>
    <x v="3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5"/>
    <s v="Jun"/>
    <x v="0"/>
  </r>
  <r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0"/>
    <s v="Sep"/>
    <x v="3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0"/>
    <s v="Sep"/>
    <x v="2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"/>
    <s v="Feb"/>
    <x v="0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6"/>
    <s v="May"/>
    <x v="0"/>
  </r>
  <r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9"/>
    <s v="Nov"/>
    <x v="3"/>
  </r>
  <r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3"/>
    <s v="Aug"/>
    <x v="3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0"/>
    <s v="Aug"/>
    <x v="0"/>
  </r>
  <r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6"/>
    <s v="May"/>
    <x v="2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0"/>
    <s v="Jul"/>
    <x v="0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"/>
    <s v="Mar"/>
    <x v="1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8"/>
    <s v="Oct"/>
    <x v="3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3"/>
    <s v="Aug"/>
    <x v="3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8"/>
    <s v="Oct"/>
    <x v="0"/>
  </r>
  <r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5"/>
    <s v="Jun"/>
    <x v="3"/>
  </r>
  <r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"/>
    <s v="Mar"/>
    <x v="0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"/>
    <s v="Jan"/>
    <x v="2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9"/>
    <s v="Nov"/>
    <x v="2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"/>
    <s v="Feb"/>
    <x v="1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5"/>
    <s v="Jun"/>
    <x v="0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6"/>
    <s v="Jun"/>
    <x v="0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6"/>
    <s v="May"/>
    <x v="0"/>
  </r>
  <r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"/>
    <s v="Dec"/>
    <x v="2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0"/>
    <s v="Jun"/>
    <x v="2"/>
  </r>
  <r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0"/>
    <s v="Aug"/>
    <x v="3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2"/>
    <s v="Mar"/>
    <x v="2"/>
  </r>
  <r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"/>
    <s v="Feb"/>
    <x v="1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2"/>
    <s v="Apr"/>
    <x v="2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7"/>
    <s v="Apr"/>
    <x v="0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9"/>
    <s v="Dec"/>
    <x v="0"/>
  </r>
  <r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4"/>
    <s v="Dec"/>
    <x v="0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5"/>
    <s v="Jun"/>
    <x v="2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4"/>
    <s v="Dec"/>
    <x v="0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0"/>
    <s v="Jul"/>
    <x v="0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7"/>
    <s v="Apr"/>
    <x v="0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0"/>
    <s v="Jul"/>
    <x v="2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5"/>
    <s v="Jun"/>
    <x v="0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5"/>
    <s v="May"/>
    <x v="0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9"/>
    <s v="Dec"/>
    <x v="0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5"/>
    <s v="Jun"/>
    <x v="0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2"/>
    <s v="Mar"/>
    <x v="1"/>
  </r>
  <r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7"/>
    <s v="Mar"/>
    <x v="2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2"/>
    <s v="Mar"/>
    <x v="2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"/>
    <s v="Feb"/>
    <x v="1"/>
  </r>
  <r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5"/>
    <s v="May"/>
    <x v="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5"/>
    <s v="Jun"/>
    <x v="2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4"/>
    <s v="Nov"/>
    <x v="0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1"/>
    <s v="Jan"/>
    <x v="2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6"/>
    <s v="Jun"/>
    <x v="0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6"/>
    <s v="May"/>
    <x v="3"/>
  </r>
  <r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0"/>
    <s v="Oct"/>
    <x v="0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0"/>
    <s v="Jul"/>
    <x v="2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9"/>
    <s v="Oct"/>
    <x v="0"/>
  </r>
  <r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8"/>
    <s v="Oct"/>
    <x v="2"/>
  </r>
  <r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3"/>
    <s v="Aug"/>
    <x v="0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4"/>
    <s v="Dec"/>
    <x v="2"/>
  </r>
  <r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7"/>
    <s v="Mar"/>
    <x v="2"/>
  </r>
  <r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9"/>
    <s v="Nov"/>
    <x v="2"/>
  </r>
  <r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6"/>
    <s v="Jun"/>
    <x v="3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0"/>
    <s v="Oct"/>
    <x v="4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7"/>
    <s v="Apr"/>
    <x v="3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3"/>
    <s v="Aug"/>
    <x v="3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3"/>
    <s v="Sep"/>
    <x v="6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7"/>
    <s v="Apr"/>
    <x v="5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"/>
    <s v="Feb"/>
    <x v="6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3"/>
    <s v="Aug"/>
    <x v="0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0"/>
    <s v="Oct"/>
    <x v="4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"/>
    <s v="Feb"/>
    <x v="5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"/>
    <s v="Feb"/>
    <x v="0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4"/>
    <s v="Dec"/>
    <x v="4"/>
  </r>
  <r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3"/>
    <s v="Jul"/>
    <x v="5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0"/>
    <s v="Aug"/>
    <x v="5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3"/>
    <s v="Aug"/>
    <x v="6"/>
  </r>
  <r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1"/>
    <s v="Jan"/>
    <x v="6"/>
  </r>
  <r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5"/>
    <s v="Jul"/>
    <x v="4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9"/>
    <s v="Nov"/>
    <x v="3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0"/>
    <s v="Sep"/>
    <x v="6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5"/>
    <s v="Jul"/>
    <x v="6"/>
  </r>
  <r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7"/>
    <s v="Apr"/>
    <x v="4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5"/>
    <s v="Jun"/>
    <x v="3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9"/>
    <s v="Dec"/>
    <x v="6"/>
  </r>
  <r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6"/>
    <s v="May"/>
    <x v="4"/>
  </r>
  <r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5"/>
    <s v="Jun"/>
    <x v="3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0"/>
    <s v="Jul"/>
    <x v="5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3"/>
    <s v="Sep"/>
    <x v="3"/>
  </r>
  <r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3"/>
    <s v="Sep"/>
    <x v="6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8"/>
    <s v="Oct"/>
    <x v="4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0"/>
    <s v="Sep"/>
    <x v="3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4"/>
    <s v="Dec"/>
    <x v="7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4"/>
    <s v="Dec"/>
    <x v="4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"/>
    <s v="Feb"/>
    <x v="5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2"/>
    <s v="Apr"/>
    <x v="6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0"/>
    <s v="Aug"/>
    <x v="4"/>
  </r>
  <r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5"/>
    <s v="Jun"/>
    <x v="3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"/>
    <s v="Feb"/>
    <x v="3"/>
  </r>
  <r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1"/>
    <s v="Jan"/>
    <x v="4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"/>
    <s v="Feb"/>
    <x v="3"/>
  </r>
  <r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2"/>
    <s v="Mar"/>
    <x v="3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8"/>
    <s v="Oct"/>
    <x v="4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9"/>
    <s v="Nov"/>
    <x v="7"/>
  </r>
  <r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1"/>
    <s v="Jan"/>
    <x v="4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0"/>
    <s v="Jul"/>
    <x v="4"/>
  </r>
  <r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0"/>
    <s v="Sep"/>
    <x v="4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7"/>
    <s v="Apr"/>
    <x v="2"/>
  </r>
  <r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"/>
    <s v="Mar"/>
    <x v="5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9"/>
    <s v="Nov"/>
    <x v="4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6"/>
    <s v="Jun"/>
    <x v="7"/>
  </r>
  <r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0"/>
    <s v="Aug"/>
    <x v="3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3"/>
    <s v="Aug"/>
    <x v="5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3"/>
    <s v="Aug"/>
    <x v="4"/>
  </r>
  <r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3"/>
    <s v="Aug"/>
    <x v="8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3"/>
    <s v="Sep"/>
    <x v="5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5"/>
    <s v="Jun"/>
    <x v="3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2"/>
    <s v="Mar"/>
    <x v="3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1"/>
    <s v="Mar"/>
    <x v="7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3"/>
    <s v="Jul"/>
    <x v="4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4"/>
    <s v="Dec"/>
    <x v="4"/>
  </r>
  <r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2"/>
    <s v="Mar"/>
    <x v="4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1"/>
    <s v="Dec"/>
    <x v="2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0"/>
    <s v="Jun"/>
    <x v="0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2"/>
    <s v="Feb"/>
    <x v="0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6"/>
    <s v="Jun"/>
    <x v="0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3"/>
    <s v="Aug"/>
    <x v="2"/>
  </r>
  <r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1"/>
    <s v="Jan"/>
    <x v="2"/>
  </r>
  <r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7"/>
    <s v="Apr"/>
    <x v="0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7"/>
    <s v="Apr"/>
    <x v="0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8"/>
    <s v="Oct"/>
    <x v="0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9"/>
    <s v="Nov"/>
    <x v="0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9"/>
    <s v="Oct"/>
    <x v="0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0"/>
    <s v="Jul"/>
    <x v="0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2"/>
    <s v="Mar"/>
    <x v="2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6"/>
    <s v="May"/>
    <x v="2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7"/>
    <s v="Apr"/>
    <x v="2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0"/>
    <s v="Jul"/>
    <x v="0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6"/>
    <s v="Jun"/>
    <x v="2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3"/>
    <s v="Jul"/>
    <x v="0"/>
  </r>
  <r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9"/>
    <s v="Nov"/>
    <x v="2"/>
  </r>
  <r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3"/>
    <s v="Jul"/>
    <x v="2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"/>
    <s v="Mar"/>
    <x v="1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0"/>
    <s v="Jul"/>
    <x v="2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4"/>
    <s v="Dec"/>
    <x v="3"/>
  </r>
  <r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"/>
    <s v="Feb"/>
    <x v="2"/>
  </r>
  <r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0"/>
    <s v="Oct"/>
    <x v="2"/>
  </r>
  <r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8"/>
    <s v="Oct"/>
    <x v="0"/>
  </r>
  <r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3"/>
    <s v="Aug"/>
    <x v="2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9"/>
    <s v="Nov"/>
    <x v="2"/>
  </r>
  <r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7"/>
    <s v="Apr"/>
    <x v="0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2"/>
    <s v="Mar"/>
    <x v="2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0"/>
    <s v="Oct"/>
    <x v="2"/>
  </r>
  <r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9"/>
    <s v="Nov"/>
    <x v="0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"/>
    <s v="Feb"/>
    <x v="2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5"/>
    <s v="Jul"/>
    <x v="2"/>
  </r>
  <r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1"/>
    <s v="Jan"/>
    <x v="3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0"/>
    <s v="Jul"/>
    <x v="3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1"/>
    <s v="Dec"/>
    <x v="2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4"/>
    <s v="Dec"/>
    <x v="2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6"/>
    <s v="May"/>
    <x v="0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7"/>
    <s v="Apr"/>
    <x v="2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8"/>
    <s v="Oct"/>
    <x v="2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4"/>
    <s v="Dec"/>
    <x v="2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1"/>
    <s v="Jan"/>
    <x v="3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6"/>
    <s v="May"/>
    <x v="0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0"/>
    <s v="Oct"/>
    <x v="2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9"/>
    <s v="Dec"/>
    <x v="3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0"/>
    <s v="Jul"/>
    <x v="2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3"/>
    <s v="Aug"/>
    <x v="2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1"/>
    <s v="Jan"/>
    <x v="2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0"/>
    <s v="Jul"/>
    <x v="3"/>
  </r>
  <r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2"/>
    <s v="Mar"/>
    <x v="2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4"/>
    <s v="Dec"/>
    <x v="0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4"/>
    <s v="Dec"/>
    <x v="3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2"/>
    <s v="Mar"/>
    <x v="1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3"/>
    <s v="Aug"/>
    <x v="0"/>
  </r>
  <r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9"/>
    <s v="Dec"/>
    <x v="3"/>
  </r>
  <r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3"/>
    <s v="Aug"/>
    <x v="3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0"/>
    <s v="Oct"/>
    <x v="2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0"/>
    <s v="Jul"/>
    <x v="0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0"/>
    <s v="Aug"/>
    <x v="2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0"/>
    <s v="Jun"/>
    <x v="2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0"/>
    <s v="Jul"/>
    <x v="3"/>
  </r>
  <r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5"/>
    <s v="Jun"/>
    <x v="4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2"/>
    <s v="Mar"/>
    <x v="0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4"/>
    <s v="Dec"/>
    <x v="3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4"/>
    <s v="Dec"/>
    <x v="0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4"/>
    <s v="Dec"/>
    <x v="0"/>
  </r>
  <r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"/>
    <s v="Feb"/>
    <x v="2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3"/>
    <s v="Sep"/>
    <x v="0"/>
  </r>
  <r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2"/>
    <s v="Mar"/>
    <x v="4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5"/>
    <s v="Jun"/>
    <x v="2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9"/>
    <s v="Nov"/>
    <x v="5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0"/>
    <s v="Jul"/>
    <x v="4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"/>
    <s v="Mar"/>
    <x v="4"/>
  </r>
  <r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5"/>
    <s v="Jun"/>
    <x v="6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5"/>
    <s v="Jul"/>
    <x v="6"/>
  </r>
  <r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3"/>
    <s v="Aug"/>
    <x v="5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5"/>
    <s v="Jun"/>
    <x v="3"/>
  </r>
  <r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3"/>
    <s v="Sep"/>
    <x v="4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"/>
    <s v="Feb"/>
    <x v="2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4"/>
    <s v="Jan"/>
    <x v="3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2"/>
    <s v="Mar"/>
    <x v="0"/>
  </r>
  <r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9"/>
    <s v="Nov"/>
    <x v="3"/>
  </r>
  <r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9"/>
    <s v="Nov"/>
    <x v="0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5"/>
    <s v="Jun"/>
    <x v="0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7"/>
    <s v="Apr"/>
    <x v="3"/>
  </r>
  <r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8"/>
    <s v="Oct"/>
    <x v="4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6"/>
    <s v="May"/>
    <x v="0"/>
  </r>
  <r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0"/>
    <s v="Jul"/>
    <x v="5"/>
  </r>
  <r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4"/>
    <s v="Dec"/>
    <x v="2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2"/>
    <s v="Mar"/>
    <x v="2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1"/>
    <s v="Jan"/>
    <x v="2"/>
  </r>
  <r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4"/>
    <s v="Dec"/>
    <x v="2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"/>
    <s v="Feb"/>
    <x v="1"/>
  </r>
  <r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3"/>
    <s v="Aug"/>
    <x v="2"/>
  </r>
  <r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5"/>
    <s v="Jun"/>
    <x v="0"/>
  </r>
  <r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5"/>
    <s v="Jun"/>
    <x v="0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4"/>
    <s v="Dec"/>
    <x v="2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6"/>
    <s v="May"/>
    <x v="4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1"/>
    <s v="Dec"/>
    <x v="2"/>
  </r>
  <r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0"/>
    <s v="Jul"/>
    <x v="0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7"/>
    <s v="Apr"/>
    <x v="2"/>
  </r>
  <r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0"/>
    <s v="Jul"/>
    <x v="0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5"/>
    <s v="Jun"/>
    <x v="0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8"/>
    <s v="Oct"/>
    <x v="2"/>
  </r>
  <r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3"/>
    <s v="Aug"/>
    <x v="2"/>
  </r>
  <r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7"/>
    <s v="Apr"/>
    <x v="0"/>
  </r>
  <r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3"/>
    <s v="Aug"/>
    <x v="0"/>
  </r>
  <r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"/>
    <s v="Mar"/>
    <x v="2"/>
  </r>
  <r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3"/>
    <s v="Aug"/>
    <x v="2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"/>
    <s v="Feb"/>
    <x v="1"/>
  </r>
  <r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1"/>
    <s v="Jan"/>
    <x v="2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"/>
    <s v="Feb"/>
    <x v="0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8"/>
    <s v="Oct"/>
    <x v="2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0"/>
    <s v="Jul"/>
    <x v="2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8"/>
    <s v="Oct"/>
    <x v="3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5"/>
    <s v="Jun"/>
    <x v="2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5"/>
    <s v="May"/>
    <x v="4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7"/>
    <s v="Apr"/>
    <x v="0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0"/>
    <s v="Jul"/>
    <x v="4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"/>
    <s v="Feb"/>
    <x v="0"/>
  </r>
  <r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9"/>
    <s v="Nov"/>
    <x v="3"/>
  </r>
  <r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9"/>
    <s v="Dec"/>
    <x v="0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3"/>
    <s v="Aug"/>
    <x v="3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9"/>
    <s v="Nov"/>
    <x v="0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4"/>
    <s v="Dec"/>
    <x v="3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6"/>
    <s v="Jun"/>
    <x v="2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"/>
    <s v="Feb"/>
    <x v="0"/>
  </r>
  <r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4"/>
    <s v="Dec"/>
    <x v="3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1"/>
    <s v="Feb"/>
    <x v="0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1"/>
    <s v="Jan"/>
    <x v="2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3"/>
    <s v="Aug"/>
    <x v="0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9"/>
    <s v="Nov"/>
    <x v="0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0"/>
    <s v="Sep"/>
    <x v="0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"/>
    <s v="Feb"/>
    <x v="2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8"/>
    <s v="Oct"/>
    <x v="2"/>
  </r>
  <r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0"/>
    <s v="Jun"/>
    <x v="2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"/>
    <s v="Feb"/>
    <x v="0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0"/>
    <s v="Sep"/>
    <x v="2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1"/>
    <s v="Jan"/>
    <x v="0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4"/>
    <s v="Nov"/>
    <x v="2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7"/>
    <s v="Apr"/>
    <x v="0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0"/>
    <s v="Aug"/>
    <x v="0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0"/>
    <s v="Sep"/>
    <x v="2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7"/>
    <s v="Apr"/>
    <x v="2"/>
  </r>
  <r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7"/>
    <s v="Apr"/>
    <x v="0"/>
  </r>
  <r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4"/>
    <s v="Dec"/>
    <x v="3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9"/>
    <s v="Nov"/>
    <x v="0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0"/>
    <s v="Jul"/>
    <x v="0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9"/>
    <s v="Dec"/>
    <x v="2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5"/>
    <s v="Jun"/>
    <x v="0"/>
  </r>
  <r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8"/>
    <s v="Oct"/>
    <x v="0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"/>
    <s v="Feb"/>
    <x v="2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0"/>
    <s v="Jul"/>
    <x v="3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7"/>
    <s v="Apr"/>
    <x v="2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2"/>
    <s v="Mar"/>
    <x v="0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6"/>
    <s v="May"/>
    <x v="2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3"/>
    <s v="Sep"/>
    <x v="0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6"/>
    <s v="May"/>
    <x v="2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1"/>
    <s v="Jan"/>
    <x v="2"/>
  </r>
  <r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3"/>
    <s v="Sep"/>
    <x v="0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5"/>
    <s v="Jun"/>
    <x v="0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6"/>
    <s v="Apr"/>
    <x v="2"/>
  </r>
  <r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0"/>
    <s v="Jul"/>
    <x v="2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6"/>
    <s v="May"/>
    <x v="0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7"/>
    <s v="May"/>
    <x v="0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"/>
    <s v="Feb"/>
    <x v="2"/>
  </r>
  <r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9"/>
    <s v="Nov"/>
    <x v="3"/>
  </r>
  <r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0"/>
    <s v="Jul"/>
    <x v="3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7"/>
    <s v="Apr"/>
    <x v="1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6"/>
    <s v="Apr"/>
    <x v="2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3"/>
    <s v="Sep"/>
    <x v="3"/>
  </r>
  <r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1"/>
    <s v="Jan"/>
    <x v="2"/>
  </r>
  <r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9"/>
    <s v="Nov"/>
    <x v="0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3"/>
    <s v="Aug"/>
    <x v="3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4"/>
    <s v="Dec"/>
    <x v="0"/>
  </r>
  <r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9"/>
    <s v="Nov"/>
    <x v="3"/>
  </r>
  <r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8"/>
    <s v="Oct"/>
    <x v="3"/>
  </r>
  <r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7"/>
    <s v="Apr"/>
    <x v="4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2"/>
    <s v="Apr"/>
    <x v="4"/>
  </r>
  <r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"/>
    <s v="Feb"/>
    <x v="4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2"/>
    <s v="Mar"/>
    <x v="5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1"/>
    <s v="Jan"/>
    <x v="0"/>
  </r>
  <r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"/>
    <s v="Mar"/>
    <x v="5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6"/>
    <s v="Jun"/>
    <x v="6"/>
  </r>
  <r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"/>
    <s v="Feb"/>
    <x v="4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1"/>
    <s v="Dec"/>
    <x v="5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7"/>
    <s v="Apr"/>
    <x v="0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8"/>
    <s v="Oct"/>
    <x v="4"/>
  </r>
  <r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"/>
    <s v="Mar"/>
    <x v="5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0"/>
    <s v="Sep"/>
    <x v="4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4"/>
    <s v="Dec"/>
    <x v="3"/>
  </r>
  <r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0"/>
    <s v="Sep"/>
    <x v="6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9"/>
    <s v="Dec"/>
    <x v="6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6"/>
    <s v="May"/>
    <x v="4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6"/>
    <s v="May"/>
    <x v="3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3"/>
    <s v="Jul"/>
    <x v="4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9"/>
    <s v="Nov"/>
    <x v="4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0"/>
    <s v="Sep"/>
    <x v="5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0"/>
    <s v="Jul"/>
    <x v="2"/>
  </r>
  <r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5"/>
    <s v="Jul"/>
    <x v="5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5"/>
    <s v="Jun"/>
    <x v="0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"/>
    <s v="Feb"/>
    <x v="0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3"/>
    <s v="Aug"/>
    <x v="2"/>
  </r>
  <r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1"/>
    <s v="Jan"/>
    <x v="4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9"/>
    <s v="Nov"/>
    <x v="5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8"/>
    <s v="Oct"/>
    <x v="4"/>
  </r>
  <r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1"/>
    <s v="Feb"/>
    <x v="3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5"/>
    <s v="Jun"/>
    <x v="6"/>
  </r>
  <r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5"/>
    <s v="Jun"/>
    <x v="4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7"/>
    <s v="Apr"/>
    <x v="0"/>
  </r>
  <r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3"/>
    <s v="Aug"/>
    <x v="6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3"/>
    <s v="Sep"/>
    <x v="3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0"/>
    <s v="Jul"/>
    <x v="4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3"/>
    <s v="Sep"/>
    <x v="3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0"/>
    <s v="Aug"/>
    <x v="2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6"/>
    <s v="May"/>
    <x v="4"/>
  </r>
  <r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0"/>
    <s v="Jul"/>
    <x v="0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2"/>
    <s v="Mar"/>
    <x v="2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0"/>
    <s v="Oct"/>
    <x v="2"/>
  </r>
  <r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5"/>
    <s v="Jun"/>
    <x v="3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2"/>
    <s v="Mar"/>
    <x v="2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0"/>
    <s v="Jul"/>
    <x v="3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7"/>
    <s v="May"/>
    <x v="7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5"/>
    <s v="Jun"/>
    <x v="3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"/>
    <s v="Feb"/>
    <x v="1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0"/>
    <s v="Jul"/>
    <x v="3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9"/>
    <s v="Nov"/>
    <x v="0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"/>
    <s v="Feb"/>
    <x v="1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0"/>
    <s v="Jul"/>
    <x v="3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0"/>
    <s v="Sep"/>
    <x v="0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2"/>
    <s v="Mar"/>
    <x v="2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8"/>
    <s v="Oct"/>
    <x v="2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4"/>
    <s v="Dec"/>
    <x v="3"/>
  </r>
  <r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5"/>
    <s v="May"/>
    <x v="3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5"/>
    <s v="Jun"/>
    <x v="3"/>
  </r>
  <r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4"/>
    <s v="Dec"/>
    <x v="3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5"/>
    <s v="Jun"/>
    <x v="2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8"/>
    <s v="Oct"/>
    <x v="3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4"/>
    <s v="Dec"/>
    <x v="3"/>
  </r>
  <r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"/>
    <s v="Feb"/>
    <x v="1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3"/>
    <s v="Aug"/>
    <x v="2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1"/>
    <s v="Jan"/>
    <x v="0"/>
  </r>
  <r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2"/>
    <s v="Mar"/>
    <x v="1"/>
  </r>
  <r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"/>
    <s v="Jan"/>
    <x v="1"/>
  </r>
  <r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2"/>
    <s v="Mar"/>
    <x v="0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8"/>
    <s v="Oct"/>
    <x v="0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9"/>
    <s v="Nov"/>
    <x v="3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"/>
    <s v="Feb"/>
    <x v="2"/>
  </r>
  <r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7"/>
    <s v="May"/>
    <x v="2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0"/>
    <s v="Sep"/>
    <x v="0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6"/>
    <s v="May"/>
    <x v="2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3"/>
    <s v="Aug"/>
    <x v="0"/>
  </r>
  <r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3"/>
    <s v="Aug"/>
    <x v="2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1"/>
    <s v="Jan"/>
    <x v="3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1"/>
    <s v="Jan"/>
    <x v="2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9"/>
    <s v="Nov"/>
    <x v="3"/>
  </r>
  <r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1"/>
    <s v="Dec"/>
    <x v="3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0"/>
    <s v="Jun"/>
    <x v="0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9"/>
    <s v="Nov"/>
    <x v="3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2"/>
    <s v="Mar"/>
    <x v="0"/>
  </r>
  <r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"/>
    <s v="Mar"/>
    <x v="0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3"/>
    <s v="Sep"/>
    <x v="3"/>
  </r>
  <r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2"/>
    <s v="Feb"/>
    <x v="1"/>
  </r>
  <r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9"/>
    <s v="Nov"/>
    <x v="0"/>
  </r>
  <r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9"/>
    <s v="Nov"/>
    <x v="0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6"/>
    <s v="May"/>
    <x v="2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6"/>
    <s v="May"/>
    <x v="0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8"/>
    <s v="Sep"/>
    <x v="3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0"/>
    <s v="Sep"/>
    <x v="0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3"/>
    <s v="Aug"/>
    <x v="0"/>
  </r>
  <r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0"/>
    <s v="Sep"/>
    <x v="0"/>
  </r>
  <r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0"/>
    <s v="Jul"/>
    <x v="2"/>
  </r>
  <r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0"/>
    <s v="Sep"/>
    <x v="3"/>
  </r>
  <r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0"/>
    <s v="Aug"/>
    <x v="0"/>
  </r>
  <r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6"/>
    <s v="Apr"/>
    <x v="0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9"/>
    <s v="Nov"/>
    <x v="3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9"/>
    <s v="Nov"/>
    <x v="4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8"/>
    <s v="Dec"/>
    <x v="8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"/>
    <s v="Mar"/>
    <x v="3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6"/>
    <s v="May"/>
    <x v="0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5"/>
    <s v="Jun"/>
    <x v="6"/>
  </r>
  <r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0"/>
    <s v="Jul"/>
    <x v="2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2"/>
    <s v="Feb"/>
    <x v="3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4"/>
    <s v="Dec"/>
    <x v="3"/>
  </r>
  <r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6"/>
    <s v="May"/>
    <x v="4"/>
  </r>
  <r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7"/>
    <s v="Apr"/>
    <x v="2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5"/>
    <s v="Jun"/>
    <x v="0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2"/>
    <s v="Feb"/>
    <x v="2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2"/>
    <s v="Mar"/>
    <x v="1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"/>
    <s v="Feb"/>
    <x v="0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0"/>
    <s v="Jul"/>
    <x v="3"/>
  </r>
  <r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5"/>
    <s v="Jun"/>
    <x v="0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5"/>
    <s v="Jul"/>
    <x v="5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0"/>
    <s v="Sep"/>
    <x v="7"/>
  </r>
  <r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3"/>
    <s v="Aug"/>
    <x v="4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7"/>
    <s v="May"/>
    <x v="5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4"/>
    <s v="Dec"/>
    <x v="0"/>
  </r>
  <r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0"/>
    <s v="Oct"/>
    <x v="0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0"/>
    <s v="Sep"/>
    <x v="3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5"/>
    <s v="May"/>
    <x v="3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1"/>
    <s v="Dec"/>
    <x v="2"/>
  </r>
  <r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7"/>
    <s v="Apr"/>
    <x v="0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4"/>
    <s v="Dec"/>
    <x v="3"/>
  </r>
  <r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"/>
    <s v="Jan"/>
    <x v="0"/>
  </r>
  <r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8"/>
    <s v="Oct"/>
    <x v="0"/>
  </r>
  <r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0"/>
    <s v="Sep"/>
    <x v="0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7"/>
    <s v="Apr"/>
    <x v="2"/>
  </r>
  <r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2"/>
    <s v="Mar"/>
    <x v="0"/>
  </r>
  <r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"/>
    <s v="Feb"/>
    <x v="0"/>
  </r>
  <r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7"/>
    <s v="May"/>
    <x v="2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5"/>
    <s v="Jun"/>
    <x v="3"/>
  </r>
  <r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9"/>
    <s v="Dec"/>
    <x v="3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0"/>
    <s v="Sep"/>
    <x v="2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5"/>
    <s v="Jul"/>
    <x v="0"/>
  </r>
  <r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7"/>
    <s v="Apr"/>
    <x v="2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5"/>
    <s v="Jul"/>
    <x v="3"/>
  </r>
  <r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6"/>
    <s v="May"/>
    <x v="6"/>
  </r>
  <r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8"/>
    <s v="Oct"/>
    <x v="6"/>
  </r>
  <r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4"/>
    <s v="Jan"/>
    <x v="6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2"/>
    <s v="Mar"/>
    <x v="5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3"/>
    <s v="Aug"/>
    <x v="6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1"/>
    <s v="Mar"/>
    <x v="7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5"/>
    <s v="Jun"/>
    <x v="5"/>
  </r>
  <r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4"/>
    <s v="Jan"/>
    <x v="4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8"/>
    <s v="Nov"/>
    <x v="6"/>
  </r>
  <r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4"/>
    <s v="Dec"/>
    <x v="5"/>
  </r>
  <r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5"/>
    <s v="Jun"/>
    <x v="4"/>
  </r>
  <r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1"/>
    <s v="Jan"/>
    <x v="5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0"/>
    <s v="Jul"/>
    <x v="5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0"/>
    <s v="Aug"/>
    <x v="3"/>
  </r>
  <r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9"/>
    <s v="Dec"/>
    <x v="6"/>
  </r>
  <r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9"/>
    <s v="Nov"/>
    <x v="5"/>
  </r>
  <r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8"/>
    <s v="Nov"/>
    <x v="4"/>
  </r>
  <r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"/>
    <s v="Mar"/>
    <x v="4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0"/>
    <s v="Sep"/>
    <x v="3"/>
  </r>
  <r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2"/>
    <s v="Feb"/>
    <x v="4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6"/>
    <s v="May"/>
    <x v="5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4"/>
    <s v="Dec"/>
    <x v="3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0"/>
    <s v="Aug"/>
    <x v="4"/>
  </r>
  <r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4"/>
    <s v="Jan"/>
    <x v="5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0"/>
    <s v="Sep"/>
    <x v="5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4"/>
    <s v="Dec"/>
    <x v="4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9"/>
    <s v="Nov"/>
    <x v="5"/>
  </r>
  <r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5"/>
    <s v="Jun"/>
    <x v="3"/>
  </r>
  <r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"/>
    <s v="Feb"/>
    <x v="3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"/>
    <s v="Mar"/>
    <x v="5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8"/>
    <s v="Oct"/>
    <x v="5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3"/>
    <s v="Sep"/>
    <x v="6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1"/>
    <s v="Jan"/>
    <x v="6"/>
  </r>
  <r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6"/>
    <s v="Jun"/>
    <x v="6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5"/>
    <s v="Jul"/>
    <x v="2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6"/>
    <s v="Jun"/>
    <x v="6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4"/>
    <s v="Dec"/>
    <x v="8"/>
  </r>
  <r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"/>
    <s v="Feb"/>
    <x v="4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2"/>
    <s v="Mar"/>
    <x v="5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3"/>
    <s v="Aug"/>
    <x v="7"/>
  </r>
  <r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4"/>
    <s v="Dec"/>
    <x v="3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5"/>
    <s v="Jun"/>
    <x v="6"/>
  </r>
  <r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0"/>
    <s v="Sep"/>
    <x v="5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8"/>
    <s v="Nov"/>
    <x v="5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8"/>
    <s v="Sep"/>
    <x v="4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3"/>
    <s v="Aug"/>
    <x v="3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5"/>
    <s v="Jun"/>
    <x v="5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2"/>
    <s v="Mar"/>
    <x v="6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6"/>
    <s v="May"/>
    <x v="3"/>
  </r>
  <r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8"/>
    <s v="Oct"/>
    <x v="4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7"/>
    <s v="Apr"/>
    <x v="6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9"/>
    <s v="Nov"/>
    <x v="4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7"/>
    <s v="Apr"/>
    <x v="6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7"/>
    <s v="Apr"/>
    <x v="5"/>
  </r>
  <r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7"/>
    <s v="Apr"/>
    <x v="5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4"/>
    <s v="Dec"/>
    <x v="5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6"/>
    <s v="May"/>
    <x v="5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4"/>
    <s v="Dec"/>
    <x v="5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4"/>
    <s v="Dec"/>
    <x v="4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7"/>
    <s v="Apr"/>
    <x v="2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1"/>
    <s v="Jan"/>
    <x v="0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9"/>
    <s v="Dec"/>
    <x v="6"/>
  </r>
  <r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"/>
    <s v="Jan"/>
    <x v="0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"/>
    <s v="Mar"/>
    <x v="5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"/>
    <s v="Feb"/>
    <x v="6"/>
  </r>
  <r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2"/>
    <s v="Mar"/>
    <x v="4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2"/>
    <s v="Mar"/>
    <x v="3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9"/>
    <s v="Nov"/>
    <x v="6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6"/>
    <s v="May"/>
    <x v="2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5"/>
    <s v="Jul"/>
    <x v="7"/>
  </r>
  <r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3"/>
    <s v="Aug"/>
    <x v="2"/>
  </r>
  <r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5"/>
    <s v="Jun"/>
    <x v="5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2"/>
    <s v="Mar"/>
    <x v="0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3"/>
    <s v="Aug"/>
    <x v="2"/>
  </r>
  <r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8"/>
    <s v="Oct"/>
    <x v="6"/>
  </r>
  <r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7"/>
    <s v="Apr"/>
    <x v="5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2"/>
    <s v="Apr"/>
    <x v="2"/>
  </r>
  <r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"/>
    <s v="Feb"/>
    <x v="3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0"/>
    <s v="Jul"/>
    <x v="6"/>
  </r>
  <r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0"/>
    <s v="Jul"/>
    <x v="3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2"/>
    <s v="Mar"/>
    <x v="1"/>
  </r>
  <r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2"/>
    <s v="Apr"/>
    <x v="1"/>
  </r>
  <r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7"/>
    <s v="Apr"/>
    <x v="1"/>
  </r>
  <r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2"/>
    <s v="Mar"/>
    <x v="1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2"/>
    <s v="Mar"/>
    <x v="1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2"/>
    <s v="Apr"/>
    <x v="1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7"/>
    <s v="Apr"/>
    <x v="1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7"/>
    <s v="Apr"/>
    <x v="1"/>
  </r>
  <r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2"/>
    <s v="Mar"/>
    <x v="1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7"/>
    <s v="Apr"/>
    <x v="1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7"/>
    <s v="Apr"/>
    <x v="1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2"/>
    <s v="Mar"/>
    <x v="1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7"/>
    <s v="Apr"/>
    <x v="1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2"/>
    <s v="Mar"/>
    <x v="1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7"/>
    <s v="Apr"/>
    <x v="1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7"/>
    <s v="Mar"/>
    <x v="1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7"/>
    <s v="Apr"/>
    <x v="1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7"/>
    <s v="Mar"/>
    <x v="1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7"/>
    <s v="Apr"/>
    <x v="1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7"/>
    <s v="Mar"/>
    <x v="1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1"/>
    <s v="Jan"/>
    <x v="3"/>
  </r>
  <r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2"/>
    <s v="Mar"/>
    <x v="0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3"/>
    <s v="Aug"/>
    <x v="0"/>
  </r>
  <r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"/>
    <s v="Feb"/>
    <x v="0"/>
  </r>
  <r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0"/>
    <s v="Sep"/>
    <x v="0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0"/>
    <s v="Aug"/>
    <x v="0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2"/>
    <s v="Mar"/>
    <x v="2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7"/>
    <s v="May"/>
    <x v="2"/>
  </r>
  <r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3"/>
    <s v="Aug"/>
    <x v="3"/>
  </r>
  <r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1"/>
    <s v="Jan"/>
    <x v="0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0"/>
    <s v="Sep"/>
    <x v="3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5"/>
    <s v="Jun"/>
    <x v="0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8"/>
    <s v="Oct"/>
    <x v="3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6"/>
    <s v="May"/>
    <x v="0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7"/>
    <s v="Mar"/>
    <x v="0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9"/>
    <s v="Dec"/>
    <x v="2"/>
  </r>
  <r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7"/>
    <s v="Apr"/>
    <x v="2"/>
  </r>
  <r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7"/>
    <s v="May"/>
    <x v="2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0"/>
    <s v="Sep"/>
    <x v="3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9"/>
    <s v="Nov"/>
    <x v="3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4"/>
    <s v="Dec"/>
    <x v="0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2"/>
    <s v="Apr"/>
    <x v="2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5"/>
    <s v="Jul"/>
    <x v="0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8"/>
    <s v="Oct"/>
    <x v="3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3"/>
    <s v="Aug"/>
    <x v="3"/>
  </r>
  <r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5"/>
    <s v="Jun"/>
    <x v="3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2"/>
    <s v="Apr"/>
    <x v="0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8"/>
    <s v="Oct"/>
    <x v="0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6"/>
    <s v="Jun"/>
    <x v="2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8"/>
    <s v="Oct"/>
    <x v="0"/>
  </r>
  <r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5"/>
    <s v="Jun"/>
    <x v="0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4"/>
    <s v="Jan"/>
    <x v="0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8"/>
    <s v="Sep"/>
    <x v="2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6"/>
    <s v="May"/>
    <x v="0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3"/>
    <s v="Aug"/>
    <x v="2"/>
  </r>
  <r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9"/>
    <s v="Nov"/>
    <x v="0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0"/>
    <s v="Jul"/>
    <x v="0"/>
  </r>
  <r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8"/>
    <s v="Oct"/>
    <x v="3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7"/>
    <s v="May"/>
    <x v="2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0"/>
    <s v="Jul"/>
    <x v="0"/>
  </r>
  <r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6"/>
    <s v="Jun"/>
    <x v="0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1"/>
    <s v="Jan"/>
    <x v="2"/>
  </r>
  <r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0"/>
    <s v="Aug"/>
    <x v="2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"/>
    <s v="Mar"/>
    <x v="0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4"/>
    <s v="Dec"/>
    <x v="2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9"/>
    <s v="Nov"/>
    <x v="2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9"/>
    <s v="Nov"/>
    <x v="0"/>
  </r>
  <r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0"/>
    <s v="Sep"/>
    <x v="0"/>
  </r>
  <r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"/>
    <s v="Mar"/>
    <x v="1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7"/>
    <s v="Apr"/>
    <x v="2"/>
  </r>
  <r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2"/>
    <s v="Mar"/>
    <x v="0"/>
  </r>
  <r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8"/>
    <s v="Oct"/>
    <x v="2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2"/>
    <s v="Mar"/>
    <x v="2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7"/>
    <s v="Apr"/>
    <x v="0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8"/>
    <s v="Oct"/>
    <x v="0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3"/>
    <s v="Aug"/>
    <x v="2"/>
  </r>
  <r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1"/>
    <s v="Jan"/>
    <x v="2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5"/>
    <s v="Jul"/>
    <x v="2"/>
  </r>
  <r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7"/>
    <s v="Mar"/>
    <x v="0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2"/>
    <s v="Feb"/>
    <x v="2"/>
  </r>
  <r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3"/>
    <s v="Sep"/>
    <x v="0"/>
  </r>
  <r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2"/>
    <s v="Mar"/>
    <x v="2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8"/>
    <s v="Oct"/>
    <x v="2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3"/>
    <s v="Aug"/>
    <x v="3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3"/>
    <s v="Aug"/>
    <x v="3"/>
  </r>
  <r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0"/>
    <s v="Aug"/>
    <x v="3"/>
  </r>
  <r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3"/>
    <s v="Aug"/>
    <x v="3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3"/>
    <s v="Sep"/>
    <x v="3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1"/>
    <s v="Jan"/>
    <x v="3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8"/>
    <s v="Oct"/>
    <x v="3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8"/>
    <s v="Oct"/>
    <x v="3"/>
  </r>
  <r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5"/>
    <s v="Jul"/>
    <x v="3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1"/>
    <s v="Jan"/>
    <x v="3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9"/>
    <s v="Nov"/>
    <x v="3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8"/>
    <s v="Oct"/>
    <x v="3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8"/>
    <s v="Oct"/>
    <x v="3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"/>
    <s v="Feb"/>
    <x v="0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2"/>
    <s v="Mar"/>
    <x v="0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0"/>
    <s v="Sep"/>
    <x v="2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5"/>
    <s v="Jul"/>
    <x v="2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0"/>
    <s v="Sep"/>
    <x v="2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"/>
    <s v="Feb"/>
    <x v="2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6"/>
    <s v="May"/>
    <x v="0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1"/>
    <s v="Jan"/>
    <x v="3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8"/>
    <s v="Oct"/>
    <x v="3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4"/>
    <s v="Dec"/>
    <x v="3"/>
  </r>
  <r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7"/>
    <s v="Apr"/>
    <x v="0"/>
  </r>
  <r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9"/>
    <s v="Oct"/>
    <x v="3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4"/>
    <s v="Jan"/>
    <x v="3"/>
  </r>
  <r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"/>
    <s v="Feb"/>
    <x v="0"/>
  </r>
  <r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4"/>
    <s v="Jan"/>
    <x v="3"/>
  </r>
  <r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3"/>
    <s v="Aug"/>
    <x v="0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9"/>
    <s v="Nov"/>
    <x v="3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"/>
    <s v="Feb"/>
    <x v="0"/>
  </r>
  <r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8"/>
    <s v="Oct"/>
    <x v="2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5"/>
    <s v="Jul"/>
    <x v="2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4"/>
    <s v="Dec"/>
    <x v="2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1"/>
    <s v="Feb"/>
    <x v="0"/>
  </r>
  <r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9"/>
    <s v="Nov"/>
    <x v="3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8"/>
    <s v="Oct"/>
    <x v="2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4"/>
    <s v="Dec"/>
    <x v="0"/>
  </r>
  <r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0"/>
    <s v="Jun"/>
    <x v="0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"/>
    <s v="Feb"/>
    <x v="0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9"/>
    <s v="Nov"/>
    <x v="0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0"/>
    <s v="Oct"/>
    <x v="0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0"/>
    <s v="Sep"/>
    <x v="3"/>
  </r>
  <r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0"/>
    <s v="Sep"/>
    <x v="3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"/>
    <s v="Feb"/>
    <x v="1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"/>
    <s v="Mar"/>
    <x v="0"/>
  </r>
  <r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0"/>
    <s v="Aug"/>
    <x v="3"/>
  </r>
  <r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0"/>
    <s v="Oct"/>
    <x v="3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0"/>
    <s v="Jul"/>
    <x v="2"/>
  </r>
  <r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3"/>
    <s v="Aug"/>
    <x v="3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"/>
    <s v="Feb"/>
    <x v="0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0"/>
    <s v="Jul"/>
    <x v="0"/>
  </r>
  <r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0"/>
    <s v="Jul"/>
    <x v="2"/>
  </r>
  <r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1"/>
    <s v="Jan"/>
    <x v="2"/>
  </r>
  <r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7"/>
    <s v="Apr"/>
    <x v="0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0"/>
    <s v="Jul"/>
    <x v="3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7"/>
    <s v="Mar"/>
    <x v="0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"/>
    <s v="Mar"/>
    <x v="5"/>
  </r>
  <r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1"/>
    <s v="Jan"/>
    <x v="4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8"/>
    <s v="Oct"/>
    <x v="5"/>
  </r>
  <r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1"/>
    <s v="Jan"/>
    <x v="4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0"/>
    <s v="Jul"/>
    <x v="4"/>
  </r>
  <r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"/>
    <s v="Feb"/>
    <x v="3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"/>
    <s v="Mar"/>
    <x v="6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6"/>
    <s v="May"/>
    <x v="3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1"/>
    <s v="Jan"/>
    <x v="7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"/>
    <s v="Feb"/>
    <x v="3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6"/>
    <s v="May"/>
    <x v="5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2"/>
    <s v="Mar"/>
    <x v="6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"/>
    <s v="Mar"/>
    <x v="4"/>
  </r>
  <r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1"/>
    <s v="Jan"/>
    <x v="3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7"/>
    <s v="Mar"/>
    <x v="2"/>
  </r>
  <r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"/>
    <s v="Feb"/>
    <x v="4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"/>
    <s v="Mar"/>
    <x v="5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8"/>
    <s v="Sep"/>
    <x v="6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8"/>
    <s v="Oct"/>
    <x v="2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6"/>
    <s v="May"/>
    <x v="4"/>
  </r>
  <r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6"/>
    <s v="May"/>
    <x v="3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"/>
    <s v="Mar"/>
    <x v="0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"/>
    <s v="Feb"/>
    <x v="6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5"/>
    <s v="Jun"/>
    <x v="6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0"/>
    <s v="Jun"/>
    <x v="2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4"/>
    <s v="Dec"/>
    <x v="5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7"/>
    <s v="Apr"/>
    <x v="0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5"/>
    <s v="Jul"/>
    <x v="6"/>
  </r>
  <r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8"/>
    <s v="Oct"/>
    <x v="5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0"/>
    <s v="Jul"/>
    <x v="3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3"/>
    <s v="Jul"/>
    <x v="3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7"/>
    <s v="Apr"/>
    <x v="0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8"/>
    <s v="Nov"/>
    <x v="5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6"/>
    <s v="May"/>
    <x v="4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4"/>
    <s v="Jan"/>
    <x v="4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0"/>
    <s v="Jul"/>
    <x v="3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0"/>
    <s v="Sep"/>
    <x v="3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9"/>
    <s v="Dec"/>
    <x v="6"/>
  </r>
  <r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0"/>
    <s v="Sep"/>
    <x v="6"/>
  </r>
  <r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"/>
    <s v="Feb"/>
    <x v="3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1"/>
    <s v="Jan"/>
    <x v="3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"/>
    <s v="Mar"/>
    <x v="1"/>
  </r>
  <r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5"/>
    <s v="Jun"/>
    <x v="3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6"/>
    <s v="May"/>
    <x v="3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9"/>
    <s v="Nov"/>
    <x v="2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"/>
    <s v="Feb"/>
    <x v="1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9"/>
    <s v="Nov"/>
    <x v="2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4"/>
    <s v="Dec"/>
    <x v="0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1"/>
    <s v="Jan"/>
    <x v="2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"/>
    <s v="Jan"/>
    <x v="2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9"/>
    <s v="Nov"/>
    <x v="3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5"/>
    <s v="Jun"/>
    <x v="0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0"/>
    <s v="Jul"/>
    <x v="0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0"/>
    <s v="Jun"/>
    <x v="2"/>
  </r>
  <r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0"/>
    <s v="Aug"/>
    <x v="2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5"/>
    <s v="Jun"/>
    <x v="3"/>
  </r>
  <r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"/>
    <s v="Feb"/>
    <x v="0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5"/>
    <s v="Jun"/>
    <x v="3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2"/>
    <s v="Mar"/>
    <x v="2"/>
  </r>
  <r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7"/>
    <s v="Mar"/>
    <x v="2"/>
  </r>
  <r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2"/>
    <s v="Mar"/>
    <x v="0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0"/>
    <s v="Jul"/>
    <x v="5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7"/>
    <s v="Apr"/>
    <x v="5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9"/>
    <s v="Nov"/>
    <x v="5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3"/>
    <s v="Aug"/>
    <x v="5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9"/>
    <s v="Nov"/>
    <x v="3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4"/>
    <s v="Dec"/>
    <x v="0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5"/>
    <s v="May"/>
    <x v="7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"/>
    <s v="Mar"/>
    <x v="4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4"/>
    <s v="Dec"/>
    <x v="5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0"/>
    <s v="Jul"/>
    <x v="7"/>
  </r>
  <r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5"/>
    <s v="Jun"/>
    <x v="6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7"/>
    <s v="Apr"/>
    <x v="6"/>
  </r>
  <r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"/>
    <s v="Feb"/>
    <x v="5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8"/>
    <s v="Oct"/>
    <x v="0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7"/>
    <s v="Apr"/>
    <x v="5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2"/>
    <s v="Mar"/>
    <x v="3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1"/>
    <s v="Feb"/>
    <x v="0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2"/>
    <s v="Mar"/>
    <x v="0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8"/>
    <s v="Oct"/>
    <x v="5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6"/>
    <s v="May"/>
    <x v="0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2"/>
    <s v="Mar"/>
    <x v="0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4"/>
    <s v="Jan"/>
    <x v="2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4"/>
    <s v="Jan"/>
    <x v="0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0"/>
    <s v="Sep"/>
    <x v="3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5"/>
    <s v="Jun"/>
    <x v="2"/>
  </r>
  <r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5"/>
    <s v="May"/>
    <x v="3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4"/>
    <s v="Dec"/>
    <x v="2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8"/>
    <s v="Oct"/>
    <x v="3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8"/>
    <s v="Oct"/>
    <x v="0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3"/>
    <s v="Aug"/>
    <x v="3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5"/>
    <s v="Jun"/>
    <x v="0"/>
  </r>
  <r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8"/>
    <s v="Oct"/>
    <x v="3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9"/>
    <s v="Oct"/>
    <x v="3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0"/>
    <s v="Sep"/>
    <x v="3"/>
  </r>
  <r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9"/>
    <s v="Nov"/>
    <x v="2"/>
  </r>
  <r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"/>
    <s v="Feb"/>
    <x v="1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3"/>
    <s v="Aug"/>
    <x v="3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6"/>
    <s v="May"/>
    <x v="0"/>
  </r>
  <r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8"/>
    <s v="Oct"/>
    <x v="0"/>
  </r>
  <r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0"/>
    <s v="Jul"/>
    <x v="5"/>
  </r>
  <r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4"/>
    <s v="Dec"/>
    <x v="4"/>
  </r>
  <r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0"/>
    <s v="Sep"/>
    <x v="6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1"/>
    <s v="Jan"/>
    <x v="4"/>
  </r>
  <r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8"/>
    <s v="Oct"/>
    <x v="4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9"/>
    <s v="Nov"/>
    <x v="7"/>
  </r>
  <r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2"/>
    <s v="Mar"/>
    <x v="5"/>
  </r>
  <r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6"/>
    <s v="May"/>
    <x v="4"/>
  </r>
  <r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5"/>
    <s v="Jul"/>
    <x v="6"/>
  </r>
  <r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5"/>
    <s v="Jul"/>
    <x v="4"/>
  </r>
  <r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5"/>
    <s v="May"/>
    <x v="5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"/>
    <s v="Jan"/>
    <x v="5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0"/>
    <s v="Sep"/>
    <x v="3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4"/>
    <s v="Dec"/>
    <x v="6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5"/>
    <s v="Jun"/>
    <x v="3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4"/>
    <s v="Dec"/>
    <x v="6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5"/>
    <s v="Jun"/>
    <x v="5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0"/>
    <s v="Jul"/>
    <x v="4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2"/>
    <s v="Mar"/>
    <x v="4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5"/>
    <s v="Jun"/>
    <x v="6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6"/>
    <s v="May"/>
    <x v="3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6"/>
    <s v="Jul"/>
    <x v="6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0"/>
    <s v="Aug"/>
    <x v="2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6"/>
    <s v="May"/>
    <x v="3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0"/>
    <s v="Jul"/>
    <x v="0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2"/>
    <s v="Apr"/>
    <x v="3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9"/>
    <s v="Nov"/>
    <x v="8"/>
  </r>
  <r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6"/>
    <s v="Jun"/>
    <x v="2"/>
  </r>
  <r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0"/>
    <s v="Jul"/>
    <x v="3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7"/>
    <s v="Apr"/>
    <x v="6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9"/>
    <s v="Nov"/>
    <x v="2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8"/>
    <s v="Oct"/>
    <x v="4"/>
  </r>
  <r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2"/>
    <s v="Mar"/>
    <x v="5"/>
  </r>
  <r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"/>
    <s v="Mar"/>
    <x v="2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6"/>
    <s v="May"/>
    <x v="5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7"/>
    <s v="Apr"/>
    <x v="0"/>
  </r>
  <r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8"/>
    <s v="Oct"/>
    <x v="5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2"/>
    <s v="Mar"/>
    <x v="4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0"/>
    <s v="Sep"/>
    <x v="3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4"/>
    <s v="Dec"/>
    <x v="3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0"/>
    <s v="Oct"/>
    <x v="5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6"/>
    <s v="May"/>
    <x v="3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0"/>
    <s v="Sep"/>
    <x v="3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7"/>
    <s v="Apr"/>
    <x v="2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1"/>
    <s v="Jan"/>
    <x v="6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3"/>
    <s v="Aug"/>
    <x v="3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6"/>
    <s v="May"/>
    <x v="3"/>
  </r>
  <r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4"/>
    <s v="Dec"/>
    <x v="2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3"/>
    <s v="Aug"/>
    <x v="2"/>
  </r>
  <r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2"/>
    <s v="Apr"/>
    <x v="4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9"/>
    <s v="Nov"/>
    <x v="4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9"/>
    <s v="Nov"/>
    <x v="5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0"/>
    <s v="Aug"/>
    <x v="2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0"/>
    <s v="Aug"/>
    <x v="4"/>
  </r>
  <r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2"/>
    <s v="Mar"/>
    <x v="4"/>
  </r>
  <r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0"/>
    <s v="Jul"/>
    <x v="4"/>
  </r>
  <r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4"/>
    <s v="Dec"/>
    <x v="0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5"/>
    <s v="Jun"/>
    <x v="5"/>
  </r>
  <r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9"/>
    <s v="Nov"/>
    <x v="0"/>
  </r>
  <r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2"/>
    <s v="Apr"/>
    <x v="2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0"/>
    <s v="Jul"/>
    <x v="3"/>
  </r>
  <r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4"/>
    <s v="Dec"/>
    <x v="2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0"/>
    <s v="Sep"/>
    <x v="2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9"/>
    <s v="Nov"/>
    <x v="3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3"/>
    <s v="Aug"/>
    <x v="2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2"/>
    <s v="Mar"/>
    <x v="2"/>
  </r>
  <r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"/>
    <s v="Mar"/>
    <x v="0"/>
  </r>
  <r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3"/>
    <s v="Aug"/>
    <x v="0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4"/>
    <s v="Dec"/>
    <x v="2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"/>
    <s v="Feb"/>
    <x v="2"/>
  </r>
  <r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0"/>
    <s v="Jul"/>
    <x v="0"/>
  </r>
  <r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"/>
    <s v="Feb"/>
    <x v="0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4"/>
    <s v="Dec"/>
    <x v="0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9"/>
    <s v="Dec"/>
    <x v="2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0"/>
    <s v="Jul"/>
    <x v="0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0"/>
    <s v="Jul"/>
    <x v="3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3"/>
    <s v="Aug"/>
    <x v="3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0"/>
    <s v="Jul"/>
    <x v="3"/>
  </r>
  <r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9"/>
    <s v="Nov"/>
    <x v="3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1"/>
    <s v="Jan"/>
    <x v="0"/>
  </r>
  <r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5"/>
    <s v="Jun"/>
    <x v="0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11"/>
    <s v="Jan"/>
    <x v="2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0"/>
    <s v="Jul"/>
    <x v="7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0"/>
    <s v="Jul"/>
    <x v="3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8"/>
    <s v="Oct"/>
    <x v="4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9"/>
    <s v="Dec"/>
    <x v="3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0"/>
    <s v="Aug"/>
    <x v="7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10"/>
    <s v="Sep"/>
    <x v="6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9"/>
    <s v="Nov"/>
    <x v="2"/>
  </r>
  <r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3"/>
    <s v="Aug"/>
    <x v="2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11"/>
    <s v="Jan"/>
    <x v="0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1"/>
    <s v="Feb"/>
    <x v="0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5"/>
    <s v="Jul"/>
    <x v="2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"/>
    <s v="Mar"/>
    <x v="4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10"/>
    <s v="Sep"/>
    <x v="6"/>
  </r>
  <r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"/>
    <s v="Mar"/>
    <x v="4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"/>
    <s v="Mar"/>
    <x v="5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3"/>
    <s v="Aug"/>
    <x v="0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10"/>
    <s v="Sep"/>
    <x v="2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6"/>
    <s v="May"/>
    <x v="3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10"/>
    <s v="Sep"/>
    <x v="3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5"/>
    <s v="Jun"/>
    <x v="2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5"/>
    <s v="Jun"/>
    <x v="0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3"/>
    <s v="Aug"/>
    <x v="5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5"/>
    <s v="Jun"/>
    <x v="0"/>
  </r>
  <r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7"/>
    <s v="Apr"/>
    <x v="3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"/>
    <s v="Mar"/>
    <x v="0"/>
  </r>
  <r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"/>
    <s v="Mar"/>
    <x v="7"/>
  </r>
  <r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3"/>
    <s v="Aug"/>
    <x v="3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9"/>
    <s v="Nov"/>
    <x v="5"/>
  </r>
  <r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11"/>
    <s v="Jan"/>
    <x v="3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4"/>
    <s v="Dec"/>
    <x v="2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7"/>
    <s v="Apr"/>
    <x v="3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7"/>
    <s v="May"/>
    <x v="0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4"/>
    <s v="Dec"/>
    <x v="0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6"/>
    <s v="May"/>
    <x v="3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9"/>
    <s v="Dec"/>
    <x v="4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5"/>
    <s v="Jul"/>
    <x v="4"/>
  </r>
  <r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4"/>
    <s v="Nov"/>
    <x v="2"/>
  </r>
  <r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9"/>
    <s v="Nov"/>
    <x v="4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9"/>
    <s v="Nov"/>
    <x v="2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4"/>
    <s v="Jan"/>
    <x v="0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9"/>
    <s v="Dec"/>
    <x v="2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5"/>
    <s v="Jun"/>
    <x v="0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0"/>
    <s v="Jul"/>
    <x v="5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6"/>
    <s v="May"/>
    <x v="4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7"/>
    <s v="Apr"/>
    <x v="0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6"/>
    <s v="May"/>
    <x v="4"/>
  </r>
  <r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9"/>
    <s v="Dec"/>
    <x v="4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6"/>
    <s v="May"/>
    <x v="0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4"/>
    <s v="Dec"/>
    <x v="4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1"/>
    <s v="Feb"/>
    <x v="2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9"/>
    <s v="Nov"/>
    <x v="0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6"/>
    <s v="May"/>
    <x v="3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4"/>
    <s v="Dec"/>
    <x v="3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7"/>
    <s v="Apr"/>
    <x v="4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1"/>
    <s v="Feb"/>
    <x v="2"/>
  </r>
  <r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1"/>
    <s v="Mar"/>
    <x v="0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11"/>
    <s v="Jan"/>
    <x v="0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5"/>
    <s v="Jul"/>
    <x v="3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11"/>
    <s v="Dec"/>
    <x v="2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"/>
    <s v="Mar"/>
    <x v="2"/>
  </r>
  <r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6"/>
    <s v="May"/>
    <x v="2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6"/>
    <s v="May"/>
    <x v="4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4"/>
    <s v="Dec"/>
    <x v="4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3"/>
    <s v="Aug"/>
    <x v="3"/>
  </r>
  <r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6"/>
    <s v="May"/>
    <x v="0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8"/>
    <s v="Oct"/>
    <x v="2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11"/>
    <s v="Jan"/>
    <x v="0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5"/>
    <s v="Jun"/>
    <x v="2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10"/>
    <s v="Oct"/>
    <x v="2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6"/>
    <s v="May"/>
    <x v="2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7"/>
    <s v="May"/>
    <x v="0"/>
  </r>
  <r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6"/>
    <s v="May"/>
    <x v="2"/>
  </r>
  <r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0"/>
    <s v="Jul"/>
    <x v="4"/>
  </r>
  <r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0"/>
    <s v="Jul"/>
    <x v="3"/>
  </r>
  <r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6"/>
    <s v="Jun"/>
    <x v="0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4"/>
    <s v="Dec"/>
    <x v="2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5"/>
    <s v="Jun"/>
    <x v="0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9"/>
    <s v="Nov"/>
    <x v="0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6"/>
    <s v="May"/>
    <x v="5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8"/>
    <s v="Nov"/>
    <x v="6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5"/>
    <s v="Jun"/>
    <x v="5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6"/>
    <s v="May"/>
    <x v="3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0"/>
    <s v="Jul"/>
    <x v="5"/>
  </r>
  <r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4"/>
    <s v="Dec"/>
    <x v="6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10"/>
    <s v="Sep"/>
    <x v="6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0"/>
    <s v="Sep"/>
    <x v="7"/>
  </r>
  <r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0"/>
    <s v="Aug"/>
    <x v="4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1"/>
    <s v="Feb"/>
    <x v="4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1"/>
    <s v="Mar"/>
    <x v="6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10"/>
    <s v="Oct"/>
    <x v="6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9"/>
    <s v="Dec"/>
    <x v="5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1"/>
    <s v="Mar"/>
    <x v="5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0"/>
    <s v="Oct"/>
    <x v="6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9"/>
    <s v="Oct"/>
    <x v="5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9"/>
    <s v="Dec"/>
    <x v="6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"/>
    <s v="Mar"/>
    <x v="5"/>
  </r>
  <r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0"/>
    <s v="Jul"/>
    <x v="0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0"/>
    <s v="Jun"/>
    <x v="5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1"/>
    <s v="Feb"/>
    <x v="6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6"/>
    <s v="May"/>
    <x v="6"/>
  </r>
  <r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9"/>
    <s v="Nov"/>
    <x v="5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6"/>
    <s v="May"/>
    <x v="4"/>
  </r>
  <r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4"/>
    <s v="Nov"/>
    <x v="3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1"/>
    <s v="Jan"/>
    <x v="5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9"/>
    <s v="Nov"/>
    <x v="3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10"/>
    <s v="Sep"/>
    <x v="5"/>
  </r>
  <r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0"/>
    <s v="Jul"/>
    <x v="0"/>
  </r>
  <r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6"/>
    <s v="May"/>
    <x v="3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0"/>
    <s v="Aug"/>
    <x v="6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6"/>
    <s v="Apr"/>
    <x v="4"/>
  </r>
  <r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0"/>
    <s v="Sep"/>
    <x v="3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9"/>
    <s v="Dec"/>
    <x v="7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"/>
    <s v="Feb"/>
    <x v="6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0"/>
    <s v="Oct"/>
    <x v="5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9"/>
    <s v="Oct"/>
    <x v="0"/>
  </r>
  <r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0"/>
    <s v="Jul"/>
    <x v="6"/>
  </r>
  <r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3"/>
    <s v="Aug"/>
    <x v="5"/>
  </r>
  <r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4"/>
    <s v="Jan"/>
    <x v="4"/>
  </r>
  <r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11"/>
    <s v="Jan"/>
    <x v="2"/>
  </r>
  <r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11"/>
    <s v="Jan"/>
    <x v="2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1"/>
    <s v="Mar"/>
    <x v="7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9"/>
    <s v="Nov"/>
    <x v="7"/>
  </r>
  <r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3"/>
    <s v="Aug"/>
    <x v="0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4"/>
    <s v="Dec"/>
    <x v="3"/>
  </r>
  <r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"/>
    <s v="Mar"/>
    <x v="0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3"/>
    <s v="Sep"/>
    <x v="3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"/>
    <s v="Mar"/>
    <x v="2"/>
  </r>
  <r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3"/>
    <s v="Aug"/>
    <x v="3"/>
  </r>
  <r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0"/>
    <s v="Jul"/>
    <x v="0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1"/>
    <s v="Feb"/>
    <x v="3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7"/>
    <s v="Apr"/>
    <x v="6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7"/>
    <s v="Apr"/>
    <x v="4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8"/>
    <s v="Oct"/>
    <x v="5"/>
  </r>
  <r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8"/>
    <s v="Oct"/>
    <x v="4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4"/>
    <s v="Dec"/>
    <x v="3"/>
  </r>
  <r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9"/>
    <s v="Nov"/>
    <x v="4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9"/>
    <s v="Nov"/>
    <x v="2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11"/>
    <s v="Jan"/>
    <x v="5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9"/>
    <s v="Nov"/>
    <x v="3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11"/>
    <s v="Dec"/>
    <x v="0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0"/>
    <s v="Jul"/>
    <x v="7"/>
  </r>
  <r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10"/>
    <s v="Sep"/>
    <x v="4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9"/>
    <s v="Nov"/>
    <x v="4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1"/>
    <s v="Feb"/>
    <x v="2"/>
  </r>
  <r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9"/>
    <s v="Nov"/>
    <x v="3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7"/>
    <s v="Apr"/>
    <x v="0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0"/>
    <s v="Jul"/>
    <x v="7"/>
  </r>
  <r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0"/>
    <s v="Jul"/>
    <x v="2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5"/>
    <s v="Jun"/>
    <x v="2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"/>
    <s v="Mar"/>
    <x v="3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11"/>
    <s v="Jan"/>
    <x v="3"/>
  </r>
  <r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1"/>
    <s v="Jan"/>
    <x v="3"/>
  </r>
  <r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7"/>
    <s v="Mar"/>
    <x v="2"/>
  </r>
  <r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10"/>
    <s v="Sep"/>
    <x v="4"/>
  </r>
  <r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4"/>
    <s v="Dec"/>
    <x v="2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11"/>
    <s v="Feb"/>
    <x v="5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0"/>
    <s v="Jul"/>
    <x v="6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6"/>
    <s v="May"/>
    <x v="5"/>
  </r>
  <r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0"/>
    <s v="Sep"/>
    <x v="0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0"/>
    <s v="Jul"/>
    <x v="3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6"/>
    <s v="Jun"/>
    <x v="0"/>
  </r>
  <r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5"/>
    <s v="Jun"/>
    <x v="2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7"/>
    <s v="Apr"/>
    <x v="2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9"/>
    <s v="Dec"/>
    <x v="3"/>
  </r>
  <r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0"/>
    <s v="Sep"/>
    <x v="5"/>
  </r>
  <r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1"/>
    <s v="Feb"/>
    <x v="1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"/>
    <s v="Mar"/>
    <x v="1"/>
  </r>
  <r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3"/>
    <s v="Aug"/>
    <x v="0"/>
  </r>
  <r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5"/>
    <s v="Jun"/>
    <x v="0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7"/>
    <s v="Apr"/>
    <x v="0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0"/>
    <s v="Sep"/>
    <x v="4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6"/>
    <s v="May"/>
    <x v="2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3"/>
    <s v="Jul"/>
    <x v="2"/>
  </r>
  <r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6"/>
    <s v="May"/>
    <x v="0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5"/>
    <s v="Jun"/>
    <x v="2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1"/>
    <s v="Jan"/>
    <x v="2"/>
  </r>
  <r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7"/>
    <s v="Apr"/>
    <x v="0"/>
  </r>
  <r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9"/>
    <s v="Nov"/>
    <x v="0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"/>
    <s v="Feb"/>
    <x v="1"/>
  </r>
  <r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0"/>
    <s v="Oct"/>
    <x v="3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1"/>
    <s v="Feb"/>
    <x v="1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1"/>
    <s v="Jan"/>
    <x v="2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"/>
    <s v="Mar"/>
    <x v="4"/>
  </r>
  <r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10"/>
    <s v="Sep"/>
    <x v="2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7"/>
    <s v="Apr"/>
    <x v="0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8"/>
    <s v="Oct"/>
    <x v="2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6"/>
    <s v="Apr"/>
    <x v="2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"/>
    <s v="Mar"/>
    <x v="2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"/>
    <s v="Feb"/>
    <x v="1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4"/>
    <s v="Dec"/>
    <x v="2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9"/>
    <s v="Nov"/>
    <x v="2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"/>
    <s v="Mar"/>
    <x v="2"/>
  </r>
  <r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3"/>
    <s v="Aug"/>
    <x v="0"/>
  </r>
  <r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4"/>
    <s v="Dec"/>
    <x v="2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1"/>
    <s v="Feb"/>
    <x v="0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9"/>
    <s v="Nov"/>
    <x v="0"/>
  </r>
  <r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8"/>
    <s v="Oct"/>
    <x v="0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0"/>
    <s v="Jul"/>
    <x v="0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"/>
    <s v="Jan"/>
    <x v="4"/>
  </r>
  <r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9"/>
    <s v="Nov"/>
    <x v="5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0"/>
    <s v="Sep"/>
    <x v="0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"/>
    <s v="Mar"/>
    <x v="4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5"/>
    <s v="Jun"/>
    <x v="5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7"/>
    <s v="Apr"/>
    <x v="5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9"/>
    <s v="Nov"/>
    <x v="4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"/>
    <s v="Apr"/>
    <x v="5"/>
  </r>
  <r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6"/>
    <s v="Apr"/>
    <x v="3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"/>
    <s v="Apr"/>
    <x v="5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7"/>
    <s v="Apr"/>
    <x v="3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9"/>
    <s v="Nov"/>
    <x v="4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6"/>
    <s v="May"/>
    <x v="0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"/>
    <s v="Feb"/>
    <x v="3"/>
  </r>
  <r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"/>
    <s v="Mar"/>
    <x v="5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3"/>
    <s v="Jul"/>
    <x v="0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9"/>
    <s v="Nov"/>
    <x v="0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0"/>
    <s v="Aug"/>
    <x v="5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3"/>
    <s v="Aug"/>
    <x v="0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0"/>
    <s v="Jul"/>
    <x v="4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7"/>
    <s v="Apr"/>
    <x v="2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1"/>
    <s v="Jan"/>
    <x v="6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5"/>
    <s v="Jun"/>
    <x v="0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9"/>
    <s v="Oct"/>
    <x v="2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10"/>
    <s v="Sep"/>
    <x v="3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"/>
    <s v="Feb"/>
    <x v="2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9"/>
    <s v="Nov"/>
    <x v="4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3"/>
    <s v="Aug"/>
    <x v="0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3"/>
    <s v="Sep"/>
    <x v="4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7"/>
    <s v="Apr"/>
    <x v="3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5"/>
    <s v="Jun"/>
    <x v="4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0"/>
    <s v="Jul"/>
    <x v="3"/>
  </r>
  <r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4"/>
    <s v="Dec"/>
    <x v="0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1"/>
    <s v="Jan"/>
    <x v="2"/>
  </r>
  <r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"/>
    <s v="Mar"/>
    <x v="0"/>
  </r>
  <r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1"/>
    <s v="Feb"/>
    <x v="2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9"/>
    <s v="Nov"/>
    <x v="3"/>
  </r>
  <r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"/>
    <s v="Mar"/>
    <x v="1"/>
  </r>
  <r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9"/>
    <s v="Nov"/>
    <x v="4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7"/>
    <s v="Apr"/>
    <x v="2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1"/>
    <s v="Mar"/>
    <x v="1"/>
  </r>
  <r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9"/>
    <s v="Nov"/>
    <x v="4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7"/>
    <s v="Mar"/>
    <x v="1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9"/>
    <s v="Oct"/>
    <x v="2"/>
  </r>
  <r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1"/>
    <s v="Feb"/>
    <x v="3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10"/>
    <s v="Sep"/>
    <x v="0"/>
  </r>
  <r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3"/>
    <s v="Jul"/>
    <x v="0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4"/>
    <s v="Dec"/>
    <x v="2"/>
  </r>
  <r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7"/>
    <s v="Apr"/>
    <x v="4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4"/>
    <s v="Dec"/>
    <x v="2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3"/>
    <s v="Aug"/>
    <x v="3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3"/>
    <s v="Aug"/>
    <x v="2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9"/>
    <s v="Nov"/>
    <x v="0"/>
  </r>
  <r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1"/>
    <s v="Jan"/>
    <x v="1"/>
  </r>
  <r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6"/>
    <s v="May"/>
    <x v="2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4"/>
    <s v="Nov"/>
    <x v="2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5"/>
    <s v="Jun"/>
    <x v="2"/>
  </r>
  <r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5"/>
    <s v="Jun"/>
    <x v="0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4"/>
    <s v="Dec"/>
    <x v="2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"/>
    <s v="Mar"/>
    <x v="3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1"/>
    <s v="Feb"/>
    <x v="1"/>
  </r>
  <r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9"/>
    <s v="Nov"/>
    <x v="3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1"/>
    <s v="Jan"/>
    <x v="0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5"/>
    <s v="May"/>
    <x v="2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4"/>
    <s v="Nov"/>
    <x v="2"/>
  </r>
  <r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6"/>
    <s v="Apr"/>
    <x v="2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4"/>
    <s v="Dec"/>
    <x v="3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"/>
    <s v="Mar"/>
    <x v="1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"/>
    <s v="Mar"/>
    <x v="1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11"/>
    <s v="Jan"/>
    <x v="2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4"/>
    <s v="Dec"/>
    <x v="2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4"/>
    <s v="Dec"/>
    <x v="0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"/>
    <s v="Mar"/>
    <x v="1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1"/>
    <s v="Feb"/>
    <x v="3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4"/>
    <s v="Dec"/>
    <x v="3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11"/>
    <s v="Jan"/>
    <x v="4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1"/>
    <s v="Feb"/>
    <x v="5"/>
  </r>
  <r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4"/>
    <s v="Jan"/>
    <x v="0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1"/>
    <s v="Feb"/>
    <x v="0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10"/>
    <s v="Sep"/>
    <x v="0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5"/>
    <s v="Jul"/>
    <x v="6"/>
  </r>
  <r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4"/>
    <s v="Jan"/>
    <x v="0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7"/>
    <s v="May"/>
    <x v="5"/>
  </r>
  <r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"/>
    <s v="Mar"/>
    <x v="6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5"/>
    <s v="Jun"/>
    <x v="5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10"/>
    <s v="Sep"/>
    <x v="4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0"/>
    <s v="Jun"/>
    <x v="3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0"/>
    <s v="Jun"/>
    <x v="5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9"/>
    <s v="Dec"/>
    <x v="4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8"/>
    <s v="Dec"/>
    <x v="8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7"/>
    <s v="Apr"/>
    <x v="5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7"/>
    <s v="Apr"/>
    <x v="5"/>
  </r>
  <r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10"/>
    <s v="Sep"/>
    <x v="5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11"/>
    <s v="Jan"/>
    <x v="5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11"/>
    <s v="Jan"/>
    <x v="5"/>
  </r>
  <r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1"/>
    <s v="Feb"/>
    <x v="5"/>
  </r>
  <r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"/>
    <s v="Mar"/>
    <x v="5"/>
  </r>
  <r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"/>
    <s v="Mar"/>
    <x v="3"/>
  </r>
  <r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1"/>
    <s v="Feb"/>
    <x v="6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0"/>
    <s v="Jun"/>
    <x v="5"/>
  </r>
  <r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5"/>
    <s v="Jun"/>
    <x v="4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4"/>
    <s v="Dec"/>
    <x v="4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4"/>
    <s v="Dec"/>
    <x v="6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4"/>
    <s v="Dec"/>
    <x v="7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3"/>
    <s v="Aug"/>
    <x v="3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"/>
    <s v="Mar"/>
    <x v="5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6"/>
    <s v="May"/>
    <x v="5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3"/>
    <s v="Aug"/>
    <x v="3"/>
  </r>
  <r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"/>
    <s v="Mar"/>
    <x v="4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"/>
    <s v="Mar"/>
    <x v="4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6"/>
    <s v="May"/>
    <x v="3"/>
  </r>
  <r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7"/>
    <s v="Apr"/>
    <x v="3"/>
  </r>
  <r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6"/>
    <s v="May"/>
    <x v="5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5"/>
    <s v="Jun"/>
    <x v="5"/>
  </r>
  <r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6"/>
    <s v="May"/>
    <x v="5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8"/>
    <s v="Dec"/>
    <x v="8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1"/>
    <s v="Feb"/>
    <x v="7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0"/>
    <s v="Sep"/>
    <x v="8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4"/>
    <s v="Dec"/>
    <x v="4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"/>
    <s v="Apr"/>
    <x v="3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7"/>
    <s v="Apr"/>
    <x v="1"/>
  </r>
  <r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7"/>
    <s v="Apr"/>
    <x v="1"/>
  </r>
  <r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7"/>
    <s v="Mar"/>
    <x v="1"/>
  </r>
  <r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"/>
    <s v="Mar"/>
    <x v="1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"/>
    <s v="Mar"/>
    <x v="1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7"/>
    <s v="Apr"/>
    <x v="1"/>
  </r>
  <r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3"/>
    <s v="Aug"/>
    <x v="3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5"/>
    <s v="Jun"/>
    <x v="0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0"/>
    <s v="Jul"/>
    <x v="3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4"/>
    <s v="Dec"/>
    <x v="0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3"/>
    <s v="Aug"/>
    <x v="3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"/>
    <s v="Feb"/>
    <x v="0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5"/>
    <s v="May"/>
    <x v="3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9"/>
    <s v="Nov"/>
    <x v="3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5"/>
    <s v="Jun"/>
    <x v="3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1"/>
    <s v="Mar"/>
    <x v="3"/>
  </r>
  <r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5"/>
    <s v="Jun"/>
    <x v="3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5"/>
    <s v="Jun"/>
    <x v="3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4"/>
    <s v="Dec"/>
    <x v="2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8"/>
    <s v="Oct"/>
    <x v="2"/>
  </r>
  <r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0"/>
    <s v="Jul"/>
    <x v="0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8"/>
    <s v="Oct"/>
    <x v="3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4"/>
    <s v="Jan"/>
    <x v="0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5"/>
    <s v="Jun"/>
    <x v="2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"/>
    <s v="Mar"/>
    <x v="0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8"/>
    <s v="Oct"/>
    <x v="2"/>
  </r>
  <r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3"/>
    <s v="Aug"/>
    <x v="2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11"/>
    <s v="Feb"/>
    <x v="0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3"/>
    <s v="Aug"/>
    <x v="0"/>
  </r>
  <r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11"/>
    <s v="Jan"/>
    <x v="2"/>
  </r>
  <r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7"/>
    <s v="Apr"/>
    <x v="0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6"/>
    <s v="Jun"/>
    <x v="0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6"/>
    <s v="Apr"/>
    <x v="0"/>
  </r>
  <r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4"/>
    <s v="Jan"/>
    <x v="3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6"/>
    <s v="May"/>
    <x v="0"/>
  </r>
  <r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5"/>
    <s v="Jun"/>
    <x v="0"/>
  </r>
  <r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8"/>
    <s v="Oct"/>
    <x v="0"/>
  </r>
  <r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11"/>
    <s v="Jan"/>
    <x v="3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0"/>
    <s v="Aug"/>
    <x v="0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1"/>
    <s v="Feb"/>
    <x v="2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6"/>
    <s v="Apr"/>
    <x v="2"/>
  </r>
  <r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4"/>
    <s v="Dec"/>
    <x v="3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4"/>
    <s v="Dec"/>
    <x v="0"/>
  </r>
  <r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8"/>
    <s v="Oct"/>
    <x v="0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11"/>
    <s v="Jan"/>
    <x v="0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8"/>
    <s v="Oct"/>
    <x v="0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"/>
    <s v="Apr"/>
    <x v="2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"/>
    <s v="Apr"/>
    <x v="0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1"/>
    <s v="Feb"/>
    <x v="2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4"/>
    <s v="Dec"/>
    <x v="3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5"/>
    <s v="Jun"/>
    <x v="0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7"/>
    <s v="Apr"/>
    <x v="0"/>
  </r>
  <r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3"/>
    <s v="Aug"/>
    <x v="0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1"/>
    <s v="Feb"/>
    <x v="0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10"/>
    <s v="Sep"/>
    <x v="2"/>
  </r>
  <r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4"/>
    <s v="Dec"/>
    <x v="0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9"/>
    <s v="Nov"/>
    <x v="2"/>
  </r>
  <r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3"/>
    <s v="Aug"/>
    <x v="0"/>
  </r>
  <r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10"/>
    <s v="Oct"/>
    <x v="0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8"/>
    <s v="Oct"/>
    <x v="0"/>
  </r>
  <r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7"/>
    <s v="Apr"/>
    <x v="0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3"/>
    <s v="Aug"/>
    <x v="0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1"/>
    <s v="Feb"/>
    <x v="0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9"/>
    <s v="Nov"/>
    <x v="3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3"/>
    <s v="Aug"/>
    <x v="0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4"/>
    <s v="Jan"/>
    <x v="3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0"/>
    <s v="Jul"/>
    <x v="2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11"/>
    <s v="Jan"/>
    <x v="3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0"/>
    <s v="Jul"/>
    <x v="0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4"/>
    <s v="Jan"/>
    <x v="3"/>
  </r>
  <r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7"/>
    <s v="Mar"/>
    <x v="0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8"/>
    <s v="Oct"/>
    <x v="0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3"/>
    <s v="Aug"/>
    <x v="0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1"/>
    <s v="Feb"/>
    <x v="0"/>
  </r>
  <r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11"/>
    <s v="Jan"/>
    <x v="2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8"/>
    <s v="Oct"/>
    <x v="0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11"/>
    <s v="Jan"/>
    <x v="3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0"/>
    <s v="Jul"/>
    <x v="0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4"/>
    <s v="Dec"/>
    <x v="3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7"/>
    <s v="Apr"/>
    <x v="2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1"/>
    <s v="Mar"/>
    <x v="2"/>
  </r>
  <r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6"/>
    <s v="May"/>
    <x v="0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1"/>
    <s v="Mar"/>
    <x v="2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11"/>
    <s v="Jan"/>
    <x v="0"/>
  </r>
  <r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10"/>
    <s v="Sep"/>
    <x v="2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11"/>
    <s v="Jan"/>
    <x v="3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7"/>
    <s v="Apr"/>
    <x v="0"/>
  </r>
  <r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9"/>
    <s v="Nov"/>
    <x v="3"/>
  </r>
  <r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3"/>
    <s v="Aug"/>
    <x v="0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10"/>
    <s v="Sep"/>
    <x v="0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3"/>
    <s v="Aug"/>
    <x v="0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9"/>
    <s v="Nov"/>
    <x v="2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6"/>
    <s v="May"/>
    <x v="3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3"/>
    <s v="Aug"/>
    <x v="0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0"/>
    <s v="Jul"/>
    <x v="2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1"/>
    <s v="Mar"/>
    <x v="0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"/>
    <s v="Aug"/>
    <x v="3"/>
  </r>
  <r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1"/>
    <s v="Mar"/>
    <x v="0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11"/>
    <s v="Feb"/>
    <x v="3"/>
  </r>
  <r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8"/>
    <s v="Nov"/>
    <x v="3"/>
  </r>
  <r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1"/>
    <s v="Feb"/>
    <x v="0"/>
  </r>
  <r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"/>
    <s v="Mar"/>
    <x v="0"/>
  </r>
  <r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11"/>
    <s v="Dec"/>
    <x v="3"/>
  </r>
  <r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8"/>
    <s v="Oct"/>
    <x v="3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5"/>
    <s v="May"/>
    <x v="2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0"/>
    <s v="Aug"/>
    <x v="0"/>
  </r>
  <r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"/>
    <s v="Mar"/>
    <x v="2"/>
  </r>
  <r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"/>
    <s v="Mar"/>
    <x v="0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11"/>
    <s v="Feb"/>
    <x v="2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1"/>
    <s v="Feb"/>
    <x v="2"/>
  </r>
  <r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6"/>
    <s v="Jun"/>
    <x v="2"/>
  </r>
  <r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"/>
    <s v="Mar"/>
    <x v="0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1"/>
    <s v="Feb"/>
    <x v="2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0"/>
    <s v="Aug"/>
    <x v="0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8"/>
    <s v="Oct"/>
    <x v="0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4"/>
    <s v="Jan"/>
    <x v="0"/>
  </r>
  <r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1"/>
    <s v="Mar"/>
    <x v="0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9"/>
    <s v="Dec"/>
    <x v="0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8"/>
    <s v="Oct"/>
    <x v="0"/>
  </r>
  <r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1"/>
    <s v="Feb"/>
    <x v="2"/>
  </r>
  <r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3"/>
    <s v="Jul"/>
    <x v="0"/>
  </r>
  <r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"/>
    <s v="Mar"/>
    <x v="0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3"/>
    <s v="Aug"/>
    <x v="3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6"/>
    <s v="May"/>
    <x v="2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10"/>
    <s v="Sep"/>
    <x v="0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9"/>
    <s v="Nov"/>
    <x v="2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9"/>
    <s v="Nov"/>
    <x v="2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0"/>
    <s v="Aug"/>
    <x v="2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9"/>
    <s v="Nov"/>
    <x v="3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8"/>
    <s v="Oct"/>
    <x v="3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"/>
    <s v="Mar"/>
    <x v="1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4"/>
    <s v="Dec"/>
    <x v="0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1"/>
    <s v="Feb"/>
    <x v="1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"/>
    <s v="Mar"/>
    <x v="1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7"/>
    <s v="Apr"/>
    <x v="2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1"/>
    <s v="Feb"/>
    <x v="1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"/>
    <s v="Mar"/>
    <x v="2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5"/>
    <s v="Jun"/>
    <x v="2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"/>
    <s v="Mar"/>
    <x v="2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4"/>
    <s v="Jan"/>
    <x v="2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0"/>
    <s v="Sep"/>
    <x v="6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0"/>
    <s v="Jul"/>
    <x v="5"/>
  </r>
  <r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7"/>
    <s v="Apr"/>
    <x v="4"/>
  </r>
  <r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8"/>
    <s v="Sep"/>
    <x v="0"/>
  </r>
  <r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0"/>
    <s v="Sep"/>
    <x v="5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6"/>
    <s v="May"/>
    <x v="4"/>
  </r>
  <r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6"/>
    <s v="May"/>
    <x v="5"/>
  </r>
  <r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8"/>
    <s v="Oct"/>
    <x v="5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"/>
    <s v="Feb"/>
    <x v="6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6"/>
    <s v="May"/>
    <x v="5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11"/>
    <s v="Jan"/>
    <x v="6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0"/>
    <s v="Sep"/>
    <x v="7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9"/>
    <s v="Nov"/>
    <x v="5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0"/>
    <s v="Oct"/>
    <x v="7"/>
  </r>
  <r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5"/>
    <s v="Jul"/>
    <x v="7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9"/>
    <s v="Nov"/>
    <x v="3"/>
  </r>
  <r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0"/>
    <s v="Aug"/>
    <x v="5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1"/>
    <s v="Jan"/>
    <x v="5"/>
  </r>
  <r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3"/>
    <s v="Jul"/>
    <x v="5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0"/>
    <s v="Oct"/>
    <x v="0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7"/>
    <s v="Apr"/>
    <x v="5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0"/>
    <s v="Aug"/>
    <x v="6"/>
  </r>
  <r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7"/>
    <s v="May"/>
    <x v="5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0"/>
    <s v="Sep"/>
    <x v="6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8"/>
    <s v="Oct"/>
    <x v="6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7"/>
    <s v="Apr"/>
    <x v="5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6"/>
    <s v="May"/>
    <x v="5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9"/>
    <s v="Nov"/>
    <x v="6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6"/>
    <s v="May"/>
    <x v="4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6"/>
    <s v="Jun"/>
    <x v="5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1"/>
    <s v="Jan"/>
    <x v="7"/>
  </r>
  <r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6"/>
    <s v="Jun"/>
    <x v="5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7"/>
    <s v="Apr"/>
    <x v="4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6"/>
    <s v="May"/>
    <x v="5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5"/>
    <s v="Jun"/>
    <x v="5"/>
  </r>
  <r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"/>
    <s v="Mar"/>
    <x v="4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3"/>
    <s v="Aug"/>
    <x v="6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"/>
    <s v="Jan"/>
    <x v="0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4"/>
    <s v="Dec"/>
    <x v="5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5"/>
    <s v="Jun"/>
    <x v="5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10"/>
    <s v="Sep"/>
    <x v="0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10"/>
    <s v="Sep"/>
    <x v="3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5"/>
    <s v="Jun"/>
    <x v="2"/>
  </r>
  <r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9"/>
    <s v="Nov"/>
    <x v="3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"/>
    <s v="Mar"/>
    <x v="0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8"/>
    <s v="Oct"/>
    <x v="0"/>
  </r>
  <r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6"/>
    <s v="May"/>
    <x v="0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"/>
    <s v="Aug"/>
    <x v="3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"/>
    <s v="Apr"/>
    <x v="0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7"/>
    <s v="May"/>
    <x v="0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1"/>
    <s v="Feb"/>
    <x v="2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4"/>
    <s v="Dec"/>
    <x v="3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11"/>
    <s v="Feb"/>
    <x v="2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10"/>
    <s v="Aug"/>
    <x v="3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1"/>
    <s v="Feb"/>
    <x v="0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9"/>
    <s v="Nov"/>
    <x v="3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"/>
    <s v="Mar"/>
    <x v="0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9"/>
    <s v="Nov"/>
    <x v="3"/>
  </r>
  <r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0"/>
    <s v="Jul"/>
    <x v="3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10"/>
    <s v="Oct"/>
    <x v="2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8"/>
    <s v="Oct"/>
    <x v="0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7"/>
    <s v="Apr"/>
    <x v="2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9"/>
    <s v="Nov"/>
    <x v="3"/>
  </r>
  <r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4"/>
    <s v="Dec"/>
    <x v="3"/>
  </r>
  <r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5"/>
    <s v="Jun"/>
    <x v="5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4"/>
    <s v="Dec"/>
    <x v="3"/>
  </r>
  <r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8"/>
    <s v="Oct"/>
    <x v="4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0"/>
    <s v="Aug"/>
    <x v="0"/>
  </r>
  <r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"/>
    <s v="Mar"/>
    <x v="5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7"/>
    <s v="Apr"/>
    <x v="0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3"/>
    <s v="Aug"/>
    <x v="0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3"/>
    <s v="Aug"/>
    <x v="5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"/>
    <s v="Mar"/>
    <x v="4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4"/>
    <s v="Jan"/>
    <x v="8"/>
  </r>
  <r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9"/>
    <s v="Dec"/>
    <x v="3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3"/>
    <s v="Jul"/>
    <x v="4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0"/>
    <s v="Aug"/>
    <x v="6"/>
  </r>
  <r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"/>
    <s v="Feb"/>
    <x v="4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1"/>
    <s v="Feb"/>
    <x v="3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10"/>
    <s v="Oct"/>
    <x v="6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3"/>
    <s v="Sep"/>
    <x v="4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0"/>
    <s v="Sep"/>
    <x v="4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1"/>
    <s v="Jan"/>
    <x v="7"/>
  </r>
  <r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0"/>
    <s v="Jul"/>
    <x v="5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"/>
    <s v="Feb"/>
    <x v="0"/>
  </r>
  <r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8"/>
    <s v="Oct"/>
    <x v="4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7"/>
    <s v="Apr"/>
    <x v="5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8"/>
    <s v="Sep"/>
    <x v="2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6"/>
    <s v="May"/>
    <x v="4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10"/>
    <s v="Oct"/>
    <x v="0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"/>
    <s v="Mar"/>
    <x v="5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"/>
    <s v="Mar"/>
    <x v="1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3"/>
    <s v="Sep"/>
    <x v="5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6"/>
    <s v="May"/>
    <x v="0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6"/>
    <s v="May"/>
    <x v="5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4"/>
    <s v="Dec"/>
    <x v="5"/>
  </r>
  <r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6"/>
    <s v="May"/>
    <x v="3"/>
  </r>
  <r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7"/>
    <s v="May"/>
    <x v="0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9"/>
    <s v="Nov"/>
    <x v="6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"/>
    <s v="Mar"/>
    <x v="0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8"/>
    <s v="Oct"/>
    <x v="0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10"/>
    <s v="Oct"/>
    <x v="2"/>
  </r>
  <r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5"/>
    <s v="Jul"/>
    <x v="0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"/>
    <s v="Jul"/>
    <x v="3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7"/>
    <s v="May"/>
    <x v="2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"/>
    <s v="Aug"/>
    <x v="3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7"/>
    <s v="Apr"/>
    <x v="0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10"/>
    <s v="Sep"/>
    <x v="2"/>
  </r>
  <r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10"/>
    <s v="Sep"/>
    <x v="0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1"/>
    <s v="Feb"/>
    <x v="1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7"/>
    <s v="May"/>
    <x v="2"/>
  </r>
  <r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7"/>
    <s v="Apr"/>
    <x v="0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"/>
    <s v="Aug"/>
    <x v="3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6"/>
    <s v="May"/>
    <x v="2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11"/>
    <s v="Jan"/>
    <x v="3"/>
  </r>
  <r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"/>
    <s v="Apr"/>
    <x v="0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3"/>
    <s v="Aug"/>
    <x v="3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10"/>
    <s v="Oct"/>
    <x v="0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"/>
    <s v="Sep"/>
    <x v="3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6"/>
    <s v="May"/>
    <x v="0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9"/>
    <s v="Nov"/>
    <x v="0"/>
  </r>
  <r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8"/>
    <s v="Oct"/>
    <x v="2"/>
  </r>
  <r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1"/>
    <s v="Mar"/>
    <x v="0"/>
  </r>
  <r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5"/>
    <s v="Jun"/>
    <x v="0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0"/>
    <s v="Jul"/>
    <x v="3"/>
  </r>
  <r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4"/>
    <s v="Dec"/>
    <x v="0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4"/>
    <s v="Dec"/>
    <x v="0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"/>
    <s v="Mar"/>
    <x v="0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"/>
    <s v="Mar"/>
    <x v="2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1"/>
    <s v="Jan"/>
    <x v="2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1"/>
    <s v="Mar"/>
    <x v="2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8"/>
    <s v="Oct"/>
    <x v="3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7"/>
    <s v="Apr"/>
    <x v="0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3"/>
    <s v="Aug"/>
    <x v="3"/>
  </r>
  <r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1"/>
    <s v="Feb"/>
    <x v="1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3"/>
    <s v="Aug"/>
    <x v="3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5"/>
    <s v="Jun"/>
    <x v="2"/>
  </r>
  <r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10"/>
    <s v="Sep"/>
    <x v="0"/>
  </r>
  <r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0"/>
    <s v="Aug"/>
    <x v="3"/>
  </r>
  <r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1"/>
    <s v="Mar"/>
    <x v="2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0"/>
    <s v="Sep"/>
    <x v="5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9"/>
    <s v="Nov"/>
    <x v="3"/>
  </r>
  <r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1"/>
    <s v="Dec"/>
    <x v="4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7"/>
    <s v="Apr"/>
    <x v="5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5"/>
    <s v="Jun"/>
    <x v="2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7"/>
    <s v="Apr"/>
    <x v="3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0"/>
    <s v="Aug"/>
    <x v="0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"/>
    <s v="Mar"/>
    <x v="1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0"/>
    <s v="Jul"/>
    <x v="5"/>
  </r>
  <r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3"/>
    <s v="Aug"/>
    <x v="2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4"/>
    <s v="Jan"/>
    <x v="2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1"/>
    <s v="Jan"/>
    <x v="3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0"/>
    <s v="Sep"/>
    <x v="5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6"/>
    <s v="Apr"/>
    <x v="3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7"/>
    <s v="Apr"/>
    <x v="2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3"/>
    <s v="Aug"/>
    <x v="0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8"/>
    <s v="Oct"/>
    <x v="3"/>
  </r>
  <r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9"/>
    <s v="Dec"/>
    <x v="0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8"/>
    <s v="Oct"/>
    <x v="0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8"/>
    <s v="Oct"/>
    <x v="0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6"/>
    <s v="May"/>
    <x v="0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4"/>
    <s v="Dec"/>
    <x v="2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4"/>
    <s v="Dec"/>
    <x v="2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10"/>
    <s v="Sep"/>
    <x v="5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9"/>
    <s v="Nov"/>
    <x v="2"/>
  </r>
  <r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5"/>
    <s v="Jun"/>
    <x v="0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9"/>
    <s v="Nov"/>
    <x v="0"/>
  </r>
  <r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4"/>
    <s v="Nov"/>
    <x v="3"/>
  </r>
  <r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6"/>
    <s v="May"/>
    <x v="0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0"/>
    <s v="Jun"/>
    <x v="2"/>
  </r>
  <r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0"/>
    <s v="Aug"/>
    <x v="0"/>
  </r>
  <r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5"/>
    <s v="May"/>
    <x v="2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1"/>
    <s v="Feb"/>
    <x v="3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0"/>
    <s v="Sep"/>
    <x v="2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"/>
    <s v="Mar"/>
    <x v="0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8"/>
    <s v="Oct"/>
    <x v="2"/>
  </r>
  <r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8"/>
    <s v="Oct"/>
    <x v="2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11"/>
    <s v="Jan"/>
    <x v="3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1"/>
    <s v="Feb"/>
    <x v="0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6"/>
    <s v="Jun"/>
    <x v="0"/>
  </r>
  <r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10"/>
    <s v="Sep"/>
    <x v="3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0"/>
    <s v="Jul"/>
    <x v="2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4"/>
    <s v="Dec"/>
    <x v="2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"/>
    <s v="Mar"/>
    <x v="1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9"/>
    <s v="Nov"/>
    <x v="3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10"/>
    <s v="Sep"/>
    <x v="0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3"/>
    <s v="Aug"/>
    <x v="0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"/>
    <s v="Mar"/>
    <x v="2"/>
  </r>
  <r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11"/>
    <s v="Feb"/>
    <x v="0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4"/>
    <s v="Dec"/>
    <x v="2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4"/>
    <s v="Dec"/>
    <x v="0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4"/>
    <s v="Dec"/>
    <x v="3"/>
  </r>
  <r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5"/>
    <s v="Jun"/>
    <x v="3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"/>
    <s v="Apr"/>
    <x v="0"/>
  </r>
  <r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1"/>
    <s v="Feb"/>
    <x v="2"/>
  </r>
  <r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"/>
    <s v="Mar"/>
    <x v="1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0"/>
    <s v="Aug"/>
    <x v="2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0"/>
    <s v="Jul"/>
    <x v="2"/>
  </r>
  <r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7"/>
    <s v="Apr"/>
    <x v="0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8"/>
    <s v="Nov"/>
    <x v="0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8"/>
    <s v="Oct"/>
    <x v="4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3"/>
    <s v="Aug"/>
    <x v="0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0"/>
    <s v="Sep"/>
    <x v="0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4"/>
    <s v="Dec"/>
    <x v="0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7"/>
    <s v="May"/>
    <x v="0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10"/>
    <s v="Sep"/>
    <x v="0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1"/>
    <s v="Feb"/>
    <x v="2"/>
  </r>
  <r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8"/>
    <s v="Nov"/>
    <x v="0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4"/>
    <s v="Jan"/>
    <x v="0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0"/>
    <s v="Jul"/>
    <x v="3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4"/>
    <s v="Dec"/>
    <x v="3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11"/>
    <s v="Dec"/>
    <x v="0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8"/>
    <s v="Oct"/>
    <x v="3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0"/>
    <s v="Jul"/>
    <x v="2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9"/>
    <s v="Nov"/>
    <x v="3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6"/>
    <s v="May"/>
    <x v="2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0"/>
    <s v="Jul"/>
    <x v="3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10"/>
    <s v="Sep"/>
    <x v="0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1"/>
    <s v="Feb"/>
    <x v="0"/>
  </r>
  <r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7"/>
    <s v="Apr"/>
    <x v="2"/>
  </r>
  <r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0"/>
    <s v="Jul"/>
    <x v="3"/>
  </r>
  <r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9"/>
    <s v="Nov"/>
    <x v="3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1"/>
    <s v="Mar"/>
    <x v="0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0"/>
    <s v="Aug"/>
    <x v="3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"/>
    <s v="Apr"/>
    <x v="0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8"/>
    <s v="Sep"/>
    <x v="3"/>
  </r>
  <r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5"/>
    <s v="Jun"/>
    <x v="0"/>
  </r>
  <r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1"/>
    <s v="Feb"/>
    <x v="0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0"/>
    <s v="Jul"/>
    <x v="2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6"/>
    <s v="Jun"/>
    <x v="0"/>
  </r>
  <r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7"/>
    <s v="May"/>
    <x v="0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"/>
    <s v="Mar"/>
    <x v="0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3"/>
    <s v="Aug"/>
    <x v="3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10"/>
    <s v="Sep"/>
    <x v="3"/>
  </r>
  <r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"/>
    <s v="Apr"/>
    <x v="0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4"/>
    <s v="Dec"/>
    <x v="3"/>
  </r>
  <r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3"/>
    <s v="Aug"/>
    <x v="0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5"/>
    <s v="Jun"/>
    <x v="3"/>
  </r>
  <r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"/>
    <s v="Aug"/>
    <x v="3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10"/>
    <s v="Sep"/>
    <x v="3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7"/>
    <s v="Apr"/>
    <x v="1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7"/>
    <s v="Apr"/>
    <x v="1"/>
  </r>
  <r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1"/>
    <s v="Mar"/>
    <x v="1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"/>
    <s v="Apr"/>
    <x v="1"/>
  </r>
  <r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"/>
    <s v="Mar"/>
    <x v="1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8"/>
    <s v="Oct"/>
    <x v="3"/>
  </r>
  <r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6"/>
    <s v="May"/>
    <x v="4"/>
  </r>
  <r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5"/>
    <s v="Jul"/>
    <x v="2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10"/>
    <s v="Oct"/>
    <x v="2"/>
  </r>
  <r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3"/>
    <s v="Aug"/>
    <x v="3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5"/>
    <s v="Jun"/>
    <x v="3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0"/>
    <s v="Jul"/>
    <x v="4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4"/>
    <s v="Dec"/>
    <x v="0"/>
  </r>
  <r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8"/>
    <s v="Oct"/>
    <x v="2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1"/>
    <s v="Feb"/>
    <x v="2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8"/>
    <s v="Oct"/>
    <x v="0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9"/>
    <s v="Dec"/>
    <x v="3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6"/>
    <s v="May"/>
    <x v="2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"/>
    <s v="Apr"/>
    <x v="2"/>
  </r>
  <r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9"/>
    <s v="Nov"/>
    <x v="2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10"/>
    <s v="Sep"/>
    <x v="4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4"/>
    <s v="Jan"/>
    <x v="2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4"/>
    <s v="Dec"/>
    <x v="3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3"/>
    <s v="Aug"/>
    <x v="0"/>
  </r>
  <r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1"/>
    <s v="Mar"/>
    <x v="1"/>
  </r>
  <r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7"/>
    <s v="Apr"/>
    <x v="2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3"/>
    <s v="Aug"/>
    <x v="0"/>
  </r>
  <r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4"/>
    <s v="Dec"/>
    <x v="0"/>
  </r>
  <r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6"/>
    <s v="May"/>
    <x v="0"/>
  </r>
  <r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7"/>
    <s v="Apr"/>
    <x v="4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10"/>
    <s v="Oct"/>
    <x v="3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6"/>
    <s v="May"/>
    <x v="4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"/>
    <s v="Apr"/>
    <x v="0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8"/>
    <s v="Oct"/>
    <x v="2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"/>
    <s v="Mar"/>
    <x v="4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7"/>
    <s v="Apr"/>
    <x v="3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11"/>
    <s v="Jan"/>
    <x v="4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8"/>
    <s v="Nov"/>
    <x v="2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7"/>
    <s v="May"/>
    <x v="3"/>
  </r>
  <r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"/>
    <s v="Mar"/>
    <x v="0"/>
  </r>
  <r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8"/>
    <s v="Oct"/>
    <x v="3"/>
  </r>
  <r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5"/>
    <s v="May"/>
    <x v="5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8"/>
    <s v="Oct"/>
    <x v="2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1"/>
    <s v="Feb"/>
    <x v="5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5"/>
    <s v="Jul"/>
    <x v="5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3"/>
    <s v="Aug"/>
    <x v="3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5"/>
    <s v="Jun"/>
    <x v="5"/>
  </r>
  <r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10"/>
    <s v="Sep"/>
    <x v="2"/>
  </r>
  <r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7"/>
    <s v="Apr"/>
    <x v="0"/>
  </r>
  <r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0"/>
    <s v="Jun"/>
    <x v="5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6"/>
    <s v="Jun"/>
    <x v="3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4"/>
    <s v="Dec"/>
    <x v="6"/>
  </r>
  <r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3"/>
    <s v="Aug"/>
    <x v="5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10"/>
    <s v="Sep"/>
    <x v="3"/>
  </r>
  <r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7"/>
    <s v="Apr"/>
    <x v="0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11"/>
    <s v="Jan"/>
    <x v="4"/>
  </r>
  <r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3"/>
    <s v="Aug"/>
    <x v="2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8"/>
    <s v="Oct"/>
    <x v="2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0"/>
    <s v="Jul"/>
    <x v="2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5"/>
    <s v="Jun"/>
    <x v="4"/>
  </r>
  <r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11"/>
    <s v="Jan"/>
    <x v="5"/>
  </r>
  <r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1"/>
    <s v="Mar"/>
    <x v="5"/>
  </r>
  <r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6"/>
    <s v="May"/>
    <x v="4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5"/>
    <s v="May"/>
    <x v="5"/>
  </r>
  <r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9"/>
    <s v="Oct"/>
    <x v="5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3"/>
    <s v="Aug"/>
    <x v="6"/>
  </r>
  <r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0"/>
    <s v="Aug"/>
    <x v="0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"/>
    <s v="Mar"/>
    <x v="5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6"/>
    <s v="Jun"/>
    <x v="3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"/>
    <s v="Mar"/>
    <x v="3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11"/>
    <s v="Feb"/>
    <x v="5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8"/>
    <s v="Oct"/>
    <x v="4"/>
  </r>
  <r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6"/>
    <s v="Apr"/>
    <x v="2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"/>
    <s v="Mar"/>
    <x v="4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4"/>
    <s v="Dec"/>
    <x v="6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5"/>
    <s v="Jun"/>
    <x v="0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0"/>
    <s v="Jul"/>
    <x v="0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3"/>
    <s v="Aug"/>
    <x v="3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9"/>
    <s v="Nov"/>
    <x v="0"/>
  </r>
  <r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"/>
    <s v="Mar"/>
    <x v="1"/>
  </r>
  <r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1"/>
    <s v="Feb"/>
    <x v="0"/>
  </r>
  <r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1"/>
    <s v="Feb"/>
    <x v="0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6"/>
    <s v="Apr"/>
    <x v="0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9"/>
    <s v="Oct"/>
    <x v="3"/>
  </r>
  <r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3"/>
    <s v="Aug"/>
    <x v="2"/>
  </r>
  <r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0"/>
    <s v="Jul"/>
    <x v="3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0"/>
    <s v="Jul"/>
    <x v="3"/>
  </r>
  <r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0"/>
    <s v="Jul"/>
    <x v="2"/>
  </r>
  <r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"/>
    <s v="Mar"/>
    <x v="0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1"/>
    <s v="Feb"/>
    <x v="0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10"/>
    <s v="Sep"/>
    <x v="2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0"/>
    <s v="Aug"/>
    <x v="0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0"/>
    <s v="Jul"/>
    <x v="0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"/>
    <s v="Mar"/>
    <x v="2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5"/>
    <s v="Jun"/>
    <x v="3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0"/>
    <s v="Jul"/>
    <x v="3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0"/>
    <s v="Jul"/>
    <x v="3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3"/>
    <s v="Jul"/>
    <x v="0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5"/>
    <s v="Jun"/>
    <x v="2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4"/>
    <s v="Jan"/>
    <x v="3"/>
  </r>
  <r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8"/>
    <s v="Oct"/>
    <x v="3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3"/>
    <s v="Aug"/>
    <x v="0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0"/>
    <s v="Jul"/>
    <x v="0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0"/>
    <s v="Sep"/>
    <x v="3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3"/>
    <s v="Aug"/>
    <x v="0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0"/>
    <s v="Aug"/>
    <x v="0"/>
  </r>
  <r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5"/>
    <s v="Jun"/>
    <x v="0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3"/>
    <s v="Aug"/>
    <x v="0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7"/>
    <s v="Mar"/>
    <x v="2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6"/>
    <s v="May"/>
    <x v="3"/>
  </r>
  <r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1"/>
    <s v="Feb"/>
    <x v="0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"/>
    <s v="Apr"/>
    <x v="0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4"/>
    <s v="Dec"/>
    <x v="2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6"/>
    <s v="May"/>
    <x v="0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3"/>
    <s v="Aug"/>
    <x v="2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3"/>
    <s v="Aug"/>
    <x v="0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1"/>
    <s v="Feb"/>
    <x v="0"/>
  </r>
  <r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8"/>
    <s v="Sep"/>
    <x v="0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5"/>
    <s v="Jun"/>
    <x v="0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"/>
    <s v="Feb"/>
    <x v="2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10"/>
    <s v="Sep"/>
    <x v="3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"/>
    <s v="Mar"/>
    <x v="0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7"/>
    <s v="Mar"/>
    <x v="0"/>
  </r>
  <r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5"/>
    <s v="Jun"/>
    <x v="0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4"/>
    <s v="Dec"/>
    <x v="0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0"/>
    <s v="Jul"/>
    <x v="0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5"/>
    <s v="Jun"/>
    <x v="2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8"/>
    <s v="Oct"/>
    <x v="0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5"/>
    <s v="Jun"/>
    <x v="2"/>
  </r>
  <r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6"/>
    <s v="May"/>
    <x v="3"/>
  </r>
  <r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0"/>
    <s v="Jul"/>
    <x v="0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9"/>
    <s v="Nov"/>
    <x v="3"/>
  </r>
  <r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8"/>
    <s v="Oct"/>
    <x v="0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1"/>
    <s v="Jan"/>
    <x v="0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4"/>
    <s v="Dec"/>
    <x v="0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1"/>
    <s v="Feb"/>
    <x v="1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9"/>
    <s v="Dec"/>
    <x v="0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3"/>
    <s v="Aug"/>
    <x v="3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10"/>
    <s v="Aug"/>
    <x v="3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"/>
    <s v="Mar"/>
    <x v="0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9"/>
    <s v="Dec"/>
    <x v="0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5"/>
    <s v="Jun"/>
    <x v="3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5"/>
    <s v="Jun"/>
    <x v="2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11"/>
    <s v="Jan"/>
    <x v="2"/>
  </r>
  <r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6"/>
    <s v="Jun"/>
    <x v="0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6"/>
    <s v="May"/>
    <x v="0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7"/>
    <s v="May"/>
    <x v="2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6"/>
    <s v="May"/>
    <x v="0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7"/>
    <s v="Apr"/>
    <x v="2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10"/>
    <s v="Sep"/>
    <x v="3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1"/>
    <s v="Jan"/>
    <x v="2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5"/>
    <s v="Jun"/>
    <x v="3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"/>
    <s v="Sep"/>
    <x v="3"/>
  </r>
  <r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6"/>
    <s v="May"/>
    <x v="0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11"/>
    <s v="Jan"/>
    <x v="0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0"/>
    <s v="Aug"/>
    <x v="0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11"/>
    <s v="Feb"/>
    <x v="2"/>
  </r>
  <r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4"/>
    <s v="Dec"/>
    <x v="3"/>
  </r>
  <r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10"/>
    <s v="Oct"/>
    <x v="0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6"/>
    <s v="Jun"/>
    <x v="2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8"/>
    <s v="Sep"/>
    <x v="0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5"/>
    <s v="Jun"/>
    <x v="3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3"/>
    <s v="Sep"/>
    <x v="3"/>
  </r>
  <r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0"/>
    <s v="Jul"/>
    <x v="0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4"/>
    <s v="Jan"/>
    <x v="3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8"/>
    <s v="Oct"/>
    <x v="2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0"/>
    <s v="Jul"/>
    <x v="2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8"/>
    <s v="Oct"/>
    <x v="2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0"/>
    <s v="Jul"/>
    <x v="2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6"/>
    <s v="May"/>
    <x v="3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11"/>
    <s v="Dec"/>
    <x v="3"/>
  </r>
  <r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6"/>
    <s v="Jun"/>
    <x v="0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11"/>
    <s v="Jan"/>
    <x v="3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11"/>
    <s v="Jan"/>
    <x v="2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6"/>
    <s v="May"/>
    <x v="2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0"/>
    <s v="Jul"/>
    <x v="0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9"/>
    <s v="Nov"/>
    <x v="2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5"/>
    <s v="Jul"/>
    <x v="0"/>
  </r>
  <r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11"/>
    <s v="Jan"/>
    <x v="0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3"/>
    <s v="Aug"/>
    <x v="0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9"/>
    <s v="Dec"/>
    <x v="3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6"/>
    <s v="May"/>
    <x v="2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1"/>
    <s v="Feb"/>
    <x v="2"/>
  </r>
  <r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4"/>
    <s v="Dec"/>
    <x v="3"/>
  </r>
  <r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"/>
    <s v="Mar"/>
    <x v="0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8"/>
    <s v="Sep"/>
    <x v="0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11"/>
    <s v="Jan"/>
    <x v="3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9"/>
    <s v="Oct"/>
    <x v="3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3"/>
    <s v="Aug"/>
    <x v="3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3"/>
    <s v="Aug"/>
    <x v="3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"/>
    <s v="Apr"/>
    <x v="2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10"/>
    <s v="Aug"/>
    <x v="3"/>
  </r>
  <r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4"/>
    <s v="Jan"/>
    <x v="3"/>
  </r>
  <r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"/>
    <s v="Apr"/>
    <x v="0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0"/>
    <s v="Jun"/>
    <x v="3"/>
  </r>
  <r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4"/>
    <s v="Dec"/>
    <x v="2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8"/>
    <s v="Oct"/>
    <x v="0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9"/>
    <s v="Oct"/>
    <x v="0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5"/>
    <s v="Jul"/>
    <x v="2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3"/>
    <s v="Aug"/>
    <x v="3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11"/>
    <s v="Feb"/>
    <x v="3"/>
  </r>
  <r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3"/>
    <s v="Aug"/>
    <x v="0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3"/>
    <s v="Sep"/>
    <x v="0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9"/>
    <s v="Nov"/>
    <x v="3"/>
  </r>
  <r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10"/>
    <s v="Sep"/>
    <x v="2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3"/>
    <s v="Jul"/>
    <x v="0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7"/>
    <s v="May"/>
    <x v="2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5"/>
    <s v="Jun"/>
    <x v="2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9"/>
    <s v="Nov"/>
    <x v="3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6"/>
    <s v="Jun"/>
    <x v="0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5"/>
    <s v="Jun"/>
    <x v="0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11"/>
    <s v="Jan"/>
    <x v="0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3"/>
    <s v="Sep"/>
    <x v="3"/>
  </r>
  <r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1"/>
    <s v="Mar"/>
    <x v="0"/>
  </r>
  <r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"/>
    <s v="Mar"/>
    <x v="2"/>
  </r>
  <r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6"/>
    <s v="May"/>
    <x v="3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10"/>
    <s v="Sep"/>
    <x v="0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9"/>
    <s v="Oct"/>
    <x v="0"/>
  </r>
  <r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3"/>
    <s v="Aug"/>
    <x v="3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"/>
    <s v="Mar"/>
    <x v="0"/>
  </r>
  <r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10"/>
    <s v="Sep"/>
    <x v="3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6"/>
    <s v="May"/>
    <x v="0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1"/>
    <s v="Jan"/>
    <x v="0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6"/>
    <s v="May"/>
    <x v="0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10"/>
    <s v="Sep"/>
    <x v="3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"/>
    <s v="Feb"/>
    <x v="0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0"/>
    <s v="Jul"/>
    <x v="3"/>
  </r>
  <r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"/>
    <s v="Mar"/>
    <x v="2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6"/>
    <s v="May"/>
    <x v="3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6"/>
    <s v="May"/>
    <x v="0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10"/>
    <s v="Sep"/>
    <x v="3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1"/>
    <s v="Feb"/>
    <x v="0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5"/>
    <s v="Jun"/>
    <x v="2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5"/>
    <s v="Jun"/>
    <x v="3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3"/>
    <s v="Aug"/>
    <x v="2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8"/>
    <s v="Oct"/>
    <x v="3"/>
  </r>
  <r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0"/>
    <s v="Jul"/>
    <x v="3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11"/>
    <s v="Jan"/>
    <x v="3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3"/>
    <s v="Aug"/>
    <x v="3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11"/>
    <s v="Jan"/>
    <x v="3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1"/>
    <s v="Mar"/>
    <x v="0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4"/>
    <s v="Dec"/>
    <x v="0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7"/>
    <s v="Apr"/>
    <x v="0"/>
  </r>
  <r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5"/>
    <s v="Jun"/>
    <x v="0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6"/>
    <s v="May"/>
    <x v="0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3"/>
    <s v="Aug"/>
    <x v="2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9"/>
    <s v="Nov"/>
    <x v="2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6"/>
    <s v="Jun"/>
    <x v="0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9"/>
    <s v="Nov"/>
    <x v="0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11"/>
    <s v="Jan"/>
    <x v="0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10"/>
    <s v="Oct"/>
    <x v="3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8"/>
    <s v="Oct"/>
    <x v="2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8"/>
    <s v="Oct"/>
    <x v="0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"/>
    <s v="Mar"/>
    <x v="1"/>
  </r>
  <r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5"/>
    <s v="Jun"/>
    <x v="0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6"/>
    <s v="May"/>
    <x v="2"/>
  </r>
  <r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1"/>
    <s v="Mar"/>
    <x v="0"/>
  </r>
  <r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7"/>
    <s v="May"/>
    <x v="2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5"/>
    <s v="Jun"/>
    <x v="2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10"/>
    <s v="Sep"/>
    <x v="3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"/>
    <s v="Mar"/>
    <x v="0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"/>
    <s v="Mar"/>
    <x v="0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0"/>
    <s v="Jul"/>
    <x v="0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3"/>
    <s v="Aug"/>
    <x v="3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0"/>
    <s v="Jul"/>
    <x v="0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10"/>
    <s v="Sep"/>
    <x v="0"/>
  </r>
  <r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"/>
    <s v="Mar"/>
    <x v="0"/>
  </r>
  <r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10"/>
    <s v="Aug"/>
    <x v="2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6"/>
    <s v="May"/>
    <x v="0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0"/>
    <s v="Jul"/>
    <x v="3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10"/>
    <s v="Aug"/>
    <x v="3"/>
  </r>
  <r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4"/>
    <s v="Dec"/>
    <x v="2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11"/>
    <s v="Dec"/>
    <x v="0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10"/>
    <s v="Sep"/>
    <x v="3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9"/>
    <s v="Nov"/>
    <x v="3"/>
  </r>
  <r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"/>
    <s v="Mar"/>
    <x v="2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1"/>
    <s v="Mar"/>
    <x v="0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9"/>
    <s v="Oct"/>
    <x v="3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11"/>
    <s v="Jan"/>
    <x v="3"/>
  </r>
  <r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10"/>
    <s v="Aug"/>
    <x v="0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10"/>
    <s v="Sep"/>
    <x v="0"/>
  </r>
  <r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1"/>
    <s v="Feb"/>
    <x v="2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8"/>
    <s v="Nov"/>
    <x v="3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3"/>
    <s v="Aug"/>
    <x v="2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9"/>
    <s v="Oct"/>
    <x v="2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7"/>
    <s v="May"/>
    <x v="2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8"/>
    <s v="Oct"/>
    <x v="2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5"/>
    <s v="Jun"/>
    <x v="2"/>
  </r>
  <r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4"/>
    <s v="Dec"/>
    <x v="0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11"/>
    <s v="Jan"/>
    <x v="0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1"/>
    <s v="Jan"/>
    <x v="1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8"/>
    <s v="Oct"/>
    <x v="2"/>
  </r>
  <r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1"/>
    <s v="Feb"/>
    <x v="2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8"/>
    <s v="Oct"/>
    <x v="3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11"/>
    <s v="Jan"/>
    <x v="2"/>
  </r>
  <r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7"/>
    <s v="May"/>
    <x v="0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"/>
    <s v="Feb"/>
    <x v="1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5"/>
    <s v="Jun"/>
    <x v="3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"/>
    <s v="Feb"/>
    <x v="1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1"/>
    <s v="Jan"/>
    <x v="1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0"/>
    <s v="Jul"/>
    <x v="2"/>
  </r>
  <r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4"/>
    <s v="Dec"/>
    <x v="5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1"/>
    <s v="Mar"/>
    <x v="2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9"/>
    <s v="Nov"/>
    <x v="3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8"/>
    <s v="Oct"/>
    <x v="3"/>
  </r>
  <r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4"/>
    <s v="Dec"/>
    <x v="3"/>
  </r>
  <r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6"/>
    <s v="Apr"/>
    <x v="0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11"/>
    <s v="Jan"/>
    <x v="0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9"/>
    <s v="Nov"/>
    <x v="3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1"/>
    <s v="Feb"/>
    <x v="3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4"/>
    <s v="Dec"/>
    <x v="0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1"/>
    <s v="Feb"/>
    <x v="0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5"/>
    <s v="Jun"/>
    <x v="0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9"/>
    <s v="Nov"/>
    <x v="3"/>
  </r>
  <r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5"/>
    <s v="Jun"/>
    <x v="3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5"/>
    <s v="Jul"/>
    <x v="3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"/>
    <s v="Aug"/>
    <x v="3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0"/>
    <s v="Jul"/>
    <x v="0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6"/>
    <s v="May"/>
    <x v="3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0"/>
    <s v="Aug"/>
    <x v="0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9"/>
    <s v="Nov"/>
    <x v="2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"/>
    <s v="Aug"/>
    <x v="2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6"/>
    <s v="Jun"/>
    <x v="0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8"/>
    <s v="Oct"/>
    <x v="5"/>
  </r>
  <r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5"/>
    <s v="May"/>
    <x v="3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2"/>
    <s v="Mar"/>
    <x v="1"/>
  </r>
  <r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2"/>
    <s v="Mar"/>
    <x v="0"/>
  </r>
  <r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"/>
    <s v="Aug"/>
    <x v="2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9"/>
    <s v="Nov"/>
    <x v="3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10"/>
    <s v="Sep"/>
    <x v="0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10"/>
    <s v="Oct"/>
    <x v="2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10"/>
    <s v="Sep"/>
    <x v="0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"/>
    <s v="Aug"/>
    <x v="2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9"/>
    <s v="Oct"/>
    <x v="2"/>
  </r>
  <r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6"/>
    <s v="May"/>
    <x v="4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"/>
    <s v="Aug"/>
    <x v="4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"/>
    <s v="Oct"/>
    <x v="7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1"/>
    <s v="Mar"/>
    <x v="2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11"/>
    <s v="Dec"/>
    <x v="4"/>
  </r>
  <r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0"/>
    <s v="Jun"/>
    <x v="0"/>
  </r>
  <r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11"/>
    <s v="Jan"/>
    <x v="0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8"/>
    <s v="Oct"/>
    <x v="0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7"/>
    <s v="Apr"/>
    <x v="0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1"/>
    <s v="Feb"/>
    <x v="2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"/>
    <s v="Aug"/>
    <x v="3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10"/>
    <s v="Sep"/>
    <x v="3"/>
  </r>
  <r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7"/>
    <s v="Apr"/>
    <x v="2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11"/>
    <s v="Dec"/>
    <x v="3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5"/>
    <s v="Jun"/>
    <x v="0"/>
  </r>
  <r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6"/>
    <s v="May"/>
    <x v="2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1"/>
    <s v="Feb"/>
    <x v="1"/>
  </r>
  <r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6"/>
    <s v="May"/>
    <x v="0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10"/>
    <s v="Oct"/>
    <x v="3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1"/>
    <s v="Mar"/>
    <x v="0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4"/>
    <s v="Jan"/>
    <x v="3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"/>
    <s v="Sep"/>
    <x v="3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7"/>
    <s v="Apr"/>
    <x v="2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7"/>
    <s v="May"/>
    <x v="2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"/>
    <s v="Aug"/>
    <x v="3"/>
  </r>
  <r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10"/>
    <s v="Sep"/>
    <x v="0"/>
  </r>
  <r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"/>
    <s v="Aug"/>
    <x v="3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8"/>
    <s v="Sep"/>
    <x v="0"/>
  </r>
  <r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8"/>
    <s v="Oct"/>
    <x v="2"/>
  </r>
  <r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9"/>
    <s v="Nov"/>
    <x v="0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"/>
    <s v="Jul"/>
    <x v="3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0"/>
    <s v="Jul"/>
    <x v="2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10"/>
    <s v="Sep"/>
    <x v="0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8"/>
    <s v="Oct"/>
    <x v="0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4"/>
    <s v="Dec"/>
    <x v="3"/>
  </r>
  <r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4"/>
    <s v="Dec"/>
    <x v="2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6"/>
    <s v="Apr"/>
    <x v="0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9"/>
    <s v="Oct"/>
    <x v="2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6"/>
    <s v="Jun"/>
    <x v="0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2"/>
    <s v="Mar"/>
    <x v="2"/>
  </r>
  <r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0"/>
    <s v="Aug"/>
    <x v="2"/>
  </r>
  <r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10"/>
    <s v="Oct"/>
    <x v="0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1"/>
    <s v="Mar"/>
    <x v="1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1"/>
    <s v="Feb"/>
    <x v="0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2"/>
    <s v="Mar"/>
    <x v="0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9"/>
    <s v="Dec"/>
    <x v="3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10"/>
    <s v="Sep"/>
    <x v="0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9"/>
    <s v="Nov"/>
    <x v="0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10"/>
    <s v="Sep"/>
    <x v="3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6"/>
    <s v="May"/>
    <x v="0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10"/>
    <s v="Sep"/>
    <x v="0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0"/>
    <s v="Aug"/>
    <x v="0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9"/>
    <s v="Dec"/>
    <x v="2"/>
  </r>
  <r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11"/>
    <s v="Jan"/>
    <x v="3"/>
  </r>
  <r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0"/>
    <s v="Jul"/>
    <x v="2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7"/>
    <s v="May"/>
    <x v="0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"/>
    <s v="Aug"/>
    <x v="2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8"/>
    <s v="Oct"/>
    <x v="0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5"/>
    <s v="May"/>
    <x v="3"/>
  </r>
  <r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"/>
    <s v="Sep"/>
    <x v="0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0"/>
    <s v="Jul"/>
    <x v="2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6"/>
    <s v="May"/>
    <x v="0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8"/>
    <s v="Oct"/>
    <x v="2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11"/>
    <s v="Feb"/>
    <x v="0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1"/>
    <s v="Feb"/>
    <x v="2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8"/>
    <s v="Oct"/>
    <x v="3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0"/>
    <s v="Jul"/>
    <x v="0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"/>
    <s v="Aug"/>
    <x v="2"/>
  </r>
  <r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6"/>
    <s v="Jun"/>
    <x v="0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1"/>
    <s v="Feb"/>
    <x v="0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10"/>
    <s v="Oct"/>
    <x v="3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10"/>
    <s v="Sep"/>
    <x v="0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5"/>
    <s v="May"/>
    <x v="0"/>
  </r>
  <r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2"/>
    <s v="Apr"/>
    <x v="0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"/>
    <s v="Aug"/>
    <x v="3"/>
  </r>
  <r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1"/>
    <s v="Feb"/>
    <x v="1"/>
  </r>
  <r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8"/>
    <s v="Oct"/>
    <x v="3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8"/>
    <s v="Oct"/>
    <x v="2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7"/>
    <s v="Apr"/>
    <x v="0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"/>
    <s v="Sep"/>
    <x v="3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5"/>
    <s v="Jun"/>
    <x v="2"/>
  </r>
  <r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7"/>
    <s v="Apr"/>
    <x v="0"/>
  </r>
  <r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5"/>
    <s v="May"/>
    <x v="2"/>
  </r>
  <r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0"/>
    <s v="Jul"/>
    <x v="2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2"/>
    <s v="Mar"/>
    <x v="0"/>
  </r>
  <r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7"/>
    <s v="May"/>
    <x v="2"/>
  </r>
  <r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"/>
    <s v="Sep"/>
    <x v="3"/>
  </r>
  <r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4"/>
    <s v="Nov"/>
    <x v="2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0"/>
    <s v="Jul"/>
    <x v="2"/>
  </r>
  <r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11"/>
    <s v="Feb"/>
    <x v="3"/>
  </r>
  <r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11"/>
    <s v="Jan"/>
    <x v="0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2"/>
    <s v="Mar"/>
    <x v="2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1"/>
    <s v="Mar"/>
    <x v="0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2"/>
    <s v="Mar"/>
    <x v="1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7"/>
    <s v="Apr"/>
    <x v="1"/>
  </r>
  <r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7"/>
    <s v="Apr"/>
    <x v="1"/>
  </r>
  <r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7"/>
    <s v="Apr"/>
    <x v="1"/>
  </r>
  <r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2"/>
    <s v="Apr"/>
    <x v="1"/>
  </r>
  <r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2"/>
    <s v="Mar"/>
    <x v="1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7"/>
    <s v="Mar"/>
    <x v="1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7"/>
    <s v="Apr"/>
    <x v="1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2"/>
    <s v="Mar"/>
    <x v="1"/>
  </r>
  <r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7"/>
    <s v="May"/>
    <x v="1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7"/>
    <s v="Apr"/>
    <x v="1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2"/>
    <s v="Mar"/>
    <x v="1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7"/>
    <s v="Apr"/>
    <x v="1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7"/>
    <s v="Apr"/>
    <x v="1"/>
  </r>
  <r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2"/>
    <s v="Mar"/>
    <x v="1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7"/>
    <s v="Apr"/>
    <x v="1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7"/>
    <s v="Mar"/>
    <x v="1"/>
  </r>
  <r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1"/>
    <s v="Mar"/>
    <x v="1"/>
  </r>
  <r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7"/>
    <s v="Apr"/>
    <x v="1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8"/>
    <s v="Nov"/>
    <x v="3"/>
  </r>
  <r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8"/>
    <s v="Sep"/>
    <x v="3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4"/>
    <s v="Dec"/>
    <x v="5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9"/>
    <s v="Jan"/>
    <x v="7"/>
  </r>
  <r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10"/>
    <s v="Sep"/>
    <x v="3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9"/>
    <s v="Nov"/>
    <x v="4"/>
  </r>
  <r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7"/>
    <s v="Apr"/>
    <x v="6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7"/>
    <s v="Apr"/>
    <x v="5"/>
  </r>
  <r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4"/>
    <s v="Dec"/>
    <x v="5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6"/>
    <s v="Jun"/>
    <x v="5"/>
  </r>
  <r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"/>
    <s v="Jul"/>
    <x v="3"/>
  </r>
  <r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0"/>
    <s v="Jul"/>
    <x v="4"/>
  </r>
  <r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11"/>
    <s v="Jan"/>
    <x v="6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"/>
    <s v="Aug"/>
    <x v="3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8"/>
    <s v="Oct"/>
    <x v="3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0"/>
    <s v="Jul"/>
    <x v="3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5"/>
    <s v="Jun"/>
    <x v="3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5"/>
    <s v="Jun"/>
    <x v="3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6"/>
    <s v="May"/>
    <x v="6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9"/>
    <s v="Nov"/>
    <x v="3"/>
  </r>
  <r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"/>
    <s v="Aug"/>
    <x v="3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5"/>
    <s v="Jun"/>
    <x v="3"/>
  </r>
  <r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4"/>
    <s v="Dec"/>
    <x v="4"/>
  </r>
  <r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5"/>
    <s v="Jul"/>
    <x v="3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6"/>
    <s v="May"/>
    <x v="2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1"/>
    <s v="Feb"/>
    <x v="5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10"/>
    <s v="Sep"/>
    <x v="3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10"/>
    <s v="Aug"/>
    <x v="3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1"/>
    <s v="Feb"/>
    <x v="7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"/>
    <s v="Aug"/>
    <x v="4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5"/>
    <s v="Jun"/>
    <x v="3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0"/>
    <s v="Jul"/>
    <x v="3"/>
  </r>
  <r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6"/>
    <s v="May"/>
    <x v="4"/>
  </r>
  <r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5"/>
    <s v="Jun"/>
    <x v="3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5"/>
    <s v="Jun"/>
    <x v="3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11"/>
    <s v="Jan"/>
    <x v="6"/>
  </r>
  <r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10"/>
    <s v="Aug"/>
    <x v="4"/>
  </r>
  <r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0"/>
    <s v="Jul"/>
    <x v="3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"/>
    <s v="Jul"/>
    <x v="3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10"/>
    <s v="Sep"/>
    <x v="3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"/>
    <s v="Aug"/>
    <x v="3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5"/>
    <s v="Jun"/>
    <x v="0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6"/>
    <s v="May"/>
    <x v="0"/>
  </r>
  <r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4"/>
    <s v="Dec"/>
    <x v="2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0"/>
    <s v="Aug"/>
    <x v="2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1"/>
    <s v="Feb"/>
    <x v="0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1"/>
    <s v="Feb"/>
    <x v="0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0"/>
    <s v="Jul"/>
    <x v="0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1"/>
    <s v="Feb"/>
    <x v="0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0"/>
    <s v="Aug"/>
    <x v="0"/>
  </r>
  <r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1"/>
    <s v="Feb"/>
    <x v="0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1"/>
    <s v="Feb"/>
    <x v="0"/>
  </r>
  <r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10"/>
    <s v="Sep"/>
    <x v="3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7"/>
    <s v="Apr"/>
    <x v="2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10"/>
    <s v="Aug"/>
    <x v="3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9"/>
    <s v="Dec"/>
    <x v="0"/>
  </r>
  <r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10"/>
    <s v="Sep"/>
    <x v="0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0"/>
    <s v="Jul"/>
    <x v="0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6"/>
    <s v="May"/>
    <x v="0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10"/>
    <s v="Sep"/>
    <x v="0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2"/>
    <s v="Apr"/>
    <x v="0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"/>
    <s v="Jul"/>
    <x v="3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5"/>
    <s v="Jun"/>
    <x v="3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6"/>
    <s v="May"/>
    <x v="5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"/>
    <s v="Aug"/>
    <x v="3"/>
  </r>
  <r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"/>
    <s v="Aug"/>
    <x v="3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0"/>
    <s v="Jul"/>
    <x v="0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4"/>
    <s v="Jan"/>
    <x v="0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10"/>
    <s v="Sep"/>
    <x v="0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0"/>
    <s v="Jul"/>
    <x v="0"/>
  </r>
  <r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9"/>
    <s v="Nov"/>
    <x v="2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4"/>
    <s v="Dec"/>
    <x v="3"/>
  </r>
  <r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2"/>
    <s v="Mar"/>
    <x v="0"/>
  </r>
  <r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2"/>
    <s v="Mar"/>
    <x v="1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5"/>
    <s v="Jul"/>
    <x v="0"/>
  </r>
  <r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8"/>
    <s v="Oct"/>
    <x v="0"/>
  </r>
  <r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"/>
    <s v="Aug"/>
    <x v="0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4"/>
    <s v="Jan"/>
    <x v="2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5"/>
    <s v="Jun"/>
    <x v="2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8"/>
    <s v="Oct"/>
    <x v="0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1"/>
    <s v="Jan"/>
    <x v="2"/>
  </r>
  <r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4"/>
    <s v="Dec"/>
    <x v="0"/>
  </r>
  <r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9"/>
    <s v="Nov"/>
    <x v="3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8"/>
    <s v="Sep"/>
    <x v="3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7"/>
    <s v="Apr"/>
    <x v="2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6"/>
    <s v="May"/>
    <x v="2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1"/>
    <s v="Mar"/>
    <x v="1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11"/>
    <s v="Feb"/>
    <x v="2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0"/>
    <s v="Jul"/>
    <x v="2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4"/>
    <s v="Dec"/>
    <x v="2"/>
  </r>
  <r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8"/>
    <s v="Sep"/>
    <x v="0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0"/>
    <s v="Jul"/>
    <x v="0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8"/>
    <s v="Oct"/>
    <x v="0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1"/>
    <s v="Feb"/>
    <x v="1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8"/>
    <s v="Oct"/>
    <x v="3"/>
  </r>
  <r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10"/>
    <s v="Sep"/>
    <x v="3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8"/>
    <s v="Oct"/>
    <x v="0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4"/>
    <s v="Dec"/>
    <x v="2"/>
  </r>
  <r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5"/>
    <s v="Jun"/>
    <x v="0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10"/>
    <s v="Sep"/>
    <x v="0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0"/>
    <s v="Jul"/>
    <x v="0"/>
  </r>
  <r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7"/>
    <s v="Apr"/>
    <x v="0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5"/>
    <s v="Jun"/>
    <x v="0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9"/>
    <s v="Nov"/>
    <x v="3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5"/>
    <s v="Jun"/>
    <x v="0"/>
  </r>
  <r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10"/>
    <s v="Sep"/>
    <x v="2"/>
  </r>
  <r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10"/>
    <s v="Sep"/>
    <x v="2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2"/>
    <s v="Mar"/>
    <x v="0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8"/>
    <s v="Oct"/>
    <x v="3"/>
  </r>
  <r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5"/>
    <s v="Jun"/>
    <x v="0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1"/>
    <s v="Feb"/>
    <x v="1"/>
  </r>
  <r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1"/>
    <s v="Jan"/>
    <x v="3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8"/>
    <s v="Sep"/>
    <x v="2"/>
  </r>
  <r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9"/>
    <s v="Nov"/>
    <x v="0"/>
  </r>
  <r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0"/>
    <s v="Jul"/>
    <x v="0"/>
  </r>
  <r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4"/>
    <s v="Dec"/>
    <x v="3"/>
  </r>
  <r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9"/>
    <s v="Oct"/>
    <x v="0"/>
  </r>
  <r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1"/>
    <s v="Jan"/>
    <x v="0"/>
  </r>
  <r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4"/>
    <s v="Dec"/>
    <x v="0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5"/>
    <s v="Jun"/>
    <x v="0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0"/>
    <s v="Jul"/>
    <x v="0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10"/>
    <s v="Aug"/>
    <x v="2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5"/>
    <s v="Jun"/>
    <x v="0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0"/>
    <s v="Jul"/>
    <x v="0"/>
  </r>
  <r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9"/>
    <s v="Nov"/>
    <x v="3"/>
  </r>
  <r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9"/>
    <s v="Nov"/>
    <x v="0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10"/>
    <s v="Sep"/>
    <x v="2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1"/>
    <s v="Mar"/>
    <x v="2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1"/>
    <s v="Feb"/>
    <x v="0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2"/>
    <s v="Mar"/>
    <x v="2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9"/>
    <s v="Nov"/>
    <x v="3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6"/>
    <s v="May"/>
    <x v="0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7"/>
    <s v="Mar"/>
    <x v="2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6"/>
    <s v="Jun"/>
    <x v="0"/>
  </r>
  <r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10"/>
    <s v="Sep"/>
    <x v="0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7"/>
    <s v="Apr"/>
    <x v="2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1"/>
    <s v="Feb"/>
    <x v="2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1"/>
    <s v="Jan"/>
    <x v="2"/>
  </r>
  <r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1"/>
    <s v="Feb"/>
    <x v="1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"/>
    <s v="Aug"/>
    <x v="2"/>
  </r>
  <r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4"/>
    <s v="Nov"/>
    <x v="0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5"/>
    <s v="Jun"/>
    <x v="2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1"/>
    <s v="Feb"/>
    <x v="1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2"/>
    <s v="Mar"/>
    <x v="1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10"/>
    <s v="Sep"/>
    <x v="0"/>
  </r>
  <r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9"/>
    <s v="Dec"/>
    <x v="0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2"/>
    <s v="Mar"/>
    <x v="1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5"/>
    <s v="Jun"/>
    <x v="0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10"/>
    <s v="Sep"/>
    <x v="2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4"/>
    <s v="Nov"/>
    <x v="0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"/>
    <s v="Jul"/>
    <x v="0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10"/>
    <s v="Sep"/>
    <x v="0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8"/>
    <s v="Oct"/>
    <x v="0"/>
  </r>
  <r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6"/>
    <s v="Apr"/>
    <x v="0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0"/>
    <s v="Aug"/>
    <x v="2"/>
  </r>
  <r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4"/>
    <s v="Dec"/>
    <x v="2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2"/>
    <s v="Mar"/>
    <x v="0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4"/>
    <s v="Dec"/>
    <x v="2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"/>
    <s v="Jul"/>
    <x v="0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5"/>
    <s v="Jun"/>
    <x v="2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6"/>
    <s v="May"/>
    <x v="2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7"/>
    <s v="Apr"/>
    <x v="2"/>
  </r>
  <r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8"/>
    <s v="Oct"/>
    <x v="2"/>
  </r>
  <r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8"/>
    <s v="Oct"/>
    <x v="0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8"/>
    <s v="Oct"/>
    <x v="0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9"/>
    <s v="Nov"/>
    <x v="2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1"/>
    <s v="Jan"/>
    <x v="2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6"/>
    <s v="May"/>
    <x v="0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6"/>
    <s v="May"/>
    <x v="2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"/>
    <s v="Aug"/>
    <x v="3"/>
  </r>
  <r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5"/>
    <s v="Jun"/>
    <x v="2"/>
  </r>
  <r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7"/>
    <s v="Apr"/>
    <x v="2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11"/>
    <s v="Jan"/>
    <x v="3"/>
  </r>
  <r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5"/>
    <s v="Jun"/>
    <x v="2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9"/>
    <s v="Oct"/>
    <x v="3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5"/>
    <s v="Jun"/>
    <x v="2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10"/>
    <s v="Sep"/>
    <x v="2"/>
  </r>
  <r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5"/>
    <s v="Jun"/>
    <x v="2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7"/>
    <s v="Apr"/>
    <x v="0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2"/>
    <s v="Mar"/>
    <x v="0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6"/>
    <s v="May"/>
    <x v="2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"/>
    <s v="Jul"/>
    <x v="3"/>
  </r>
  <r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"/>
    <s v="Jul"/>
    <x v="3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7"/>
    <s v="Apr"/>
    <x v="0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8"/>
    <s v="Oct"/>
    <x v="0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0"/>
    <s v="Jul"/>
    <x v="3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5"/>
    <s v="Jun"/>
    <x v="0"/>
  </r>
  <r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0"/>
    <s v="Jul"/>
    <x v="0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"/>
    <s v="Aug"/>
    <x v="3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7"/>
    <s v="Apr"/>
    <x v="2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8"/>
    <s v="Oct"/>
    <x v="3"/>
  </r>
  <r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2"/>
    <s v="Feb"/>
    <x v="1"/>
  </r>
  <r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0"/>
    <s v="Jul"/>
    <x v="2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4"/>
    <s v="Dec"/>
    <x v="2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5"/>
    <s v="Jun"/>
    <x v="2"/>
  </r>
  <r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2"/>
    <s v="Mar"/>
    <x v="0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7"/>
    <s v="Apr"/>
    <x v="2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"/>
    <s v="Aug"/>
    <x v="3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2"/>
    <s v="Apr"/>
    <x v="0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2"/>
    <s v="Feb"/>
    <x v="0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6"/>
    <s v="May"/>
    <x v="2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6"/>
    <s v="Apr"/>
    <x v="2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5"/>
    <s v="Jun"/>
    <x v="2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9"/>
    <s v="Nov"/>
    <x v="0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0"/>
    <s v="Jul"/>
    <x v="3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5"/>
    <s v="Jul"/>
    <x v="2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6"/>
    <s v="May"/>
    <x v="2"/>
  </r>
  <r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8"/>
    <s v="Oct"/>
    <x v="0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6"/>
    <s v="May"/>
    <x v="2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0"/>
    <s v="Jul"/>
    <x v="2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"/>
    <s v="Aug"/>
    <x v="3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9"/>
    <s v="Nov"/>
    <x v="3"/>
  </r>
  <r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1"/>
    <s v="Feb"/>
    <x v="1"/>
  </r>
  <r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4"/>
    <s v="Dec"/>
    <x v="2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10"/>
    <s v="Sep"/>
    <x v="3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2"/>
    <s v="Mar"/>
    <x v="0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"/>
    <s v="Aug"/>
    <x v="3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2"/>
    <s v="Mar"/>
    <x v="2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4"/>
    <s v="Dec"/>
    <x v="0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6"/>
    <s v="May"/>
    <x v="0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"/>
    <s v="Aug"/>
    <x v="0"/>
  </r>
  <r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4"/>
    <s v="Jan"/>
    <x v="3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4"/>
    <s v="Jan"/>
    <x v="2"/>
  </r>
  <r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4"/>
    <s v="Dec"/>
    <x v="2"/>
  </r>
  <r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4"/>
    <s v="Dec"/>
    <x v="0"/>
  </r>
  <r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10"/>
    <s v="Aug"/>
    <x v="3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0"/>
    <s v="Jul"/>
    <x v="0"/>
  </r>
  <r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8"/>
    <s v="Oct"/>
    <x v="0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5"/>
    <s v="May"/>
    <x v="3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2"/>
    <s v="Apr"/>
    <x v="0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2"/>
    <s v="Mar"/>
    <x v="0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10"/>
    <s v="Aug"/>
    <x v="3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10"/>
    <s v="Aug"/>
    <x v="0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9"/>
    <s v="Nov"/>
    <x v="3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2"/>
    <s v="Mar"/>
    <x v="0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"/>
    <s v="Aug"/>
    <x v="2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0"/>
    <s v="Jun"/>
    <x v="2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9"/>
    <s v="Nov"/>
    <x v="0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4"/>
    <s v="Dec"/>
    <x v="3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4"/>
    <s v="Dec"/>
    <x v="3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4"/>
    <s v="Dec"/>
    <x v="3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5"/>
    <s v="Jun"/>
    <x v="0"/>
  </r>
  <r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5"/>
    <s v="Jun"/>
    <x v="2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0"/>
    <s v="Jul"/>
    <x v="3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"/>
    <s v="Aug"/>
    <x v="3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7"/>
    <s v="May"/>
    <x v="2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9"/>
    <s v="Nov"/>
    <x v="3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0"/>
    <s v="Jul"/>
    <x v="3"/>
  </r>
  <r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5"/>
    <s v="May"/>
    <x v="0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5"/>
    <s v="May"/>
    <x v="3"/>
  </r>
  <r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1"/>
    <s v="Feb"/>
    <x v="2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9"/>
    <s v="Nov"/>
    <x v="3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1"/>
    <s v="Feb"/>
    <x v="0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"/>
    <s v="Aug"/>
    <x v="3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"/>
    <s v="Aug"/>
    <x v="0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9"/>
    <s v="Nov"/>
    <x v="0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5"/>
    <s v="Jun"/>
    <x v="0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5"/>
    <s v="Jun"/>
    <x v="0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2"/>
    <s v="Mar"/>
    <x v="2"/>
  </r>
  <r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0"/>
    <s v="Jul"/>
    <x v="3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0"/>
    <s v="Jul"/>
    <x v="3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0"/>
    <s v="Jul"/>
    <x v="3"/>
  </r>
  <r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0"/>
    <s v="Jul"/>
    <x v="2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5"/>
    <s v="Jun"/>
    <x v="2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8"/>
    <s v="Oct"/>
    <x v="0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10"/>
    <s v="Sep"/>
    <x v="3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2"/>
    <s v="Feb"/>
    <x v="0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4"/>
    <s v="Dec"/>
    <x v="2"/>
  </r>
  <r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6"/>
    <s v="Apr"/>
    <x v="2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7"/>
    <s v="Apr"/>
    <x v="0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8"/>
    <s v="Oct"/>
    <x v="3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6"/>
    <s v="May"/>
    <x v="3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7"/>
    <s v="Apr"/>
    <x v="2"/>
  </r>
  <r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2"/>
    <s v="Feb"/>
    <x v="2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2"/>
    <s v="Mar"/>
    <x v="0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4"/>
    <s v="Dec"/>
    <x v="0"/>
  </r>
  <r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7"/>
    <s v="Apr"/>
    <x v="0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1"/>
    <s v="Feb"/>
    <x v="0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8"/>
    <s v="Oct"/>
    <x v="3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8"/>
    <s v="Sep"/>
    <x v="3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0"/>
    <s v="Jul"/>
    <x v="3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2"/>
    <s v="Feb"/>
    <x v="0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9"/>
    <s v="Nov"/>
    <x v="2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0"/>
    <s v="Jul"/>
    <x v="3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"/>
    <s v="Aug"/>
    <x v="3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1"/>
    <s v="Feb"/>
    <x v="2"/>
  </r>
  <r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5"/>
    <s v="Jun"/>
    <x v="3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0"/>
    <s v="Jul"/>
    <x v="3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"/>
    <s v="Aug"/>
    <x v="2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"/>
    <s v="Aug"/>
    <x v="3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"/>
    <s v="Aug"/>
    <x v="0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6"/>
    <s v="May"/>
    <x v="0"/>
  </r>
  <r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1"/>
    <s v="Jan"/>
    <x v="2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0"/>
    <s v="Jul"/>
    <x v="3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9"/>
    <s v="Nov"/>
    <x v="0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6"/>
    <s v="May"/>
    <x v="0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10"/>
    <s v="Sep"/>
    <x v="3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5"/>
    <s v="Jun"/>
    <x v="2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8"/>
    <s v="Oct"/>
    <x v="0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1"/>
    <s v="Feb"/>
    <x v="0"/>
  </r>
  <r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2"/>
    <s v="Mar"/>
    <x v="2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4"/>
    <s v="Dec"/>
    <x v="3"/>
  </r>
  <r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0"/>
    <s v="Jul"/>
    <x v="2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2"/>
    <s v="Apr"/>
    <x v="0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7"/>
    <s v="Apr"/>
    <x v="0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0"/>
    <s v="Jul"/>
    <x v="3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0"/>
    <s v="Aug"/>
    <x v="2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"/>
    <s v="Jul"/>
    <x v="3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8"/>
    <s v="Oct"/>
    <x v="2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0"/>
    <s v="Aug"/>
    <x v="3"/>
  </r>
  <r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1"/>
    <s v="Feb"/>
    <x v="0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1"/>
    <s v="Feb"/>
    <x v="0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6"/>
    <s v="May"/>
    <x v="2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10"/>
    <s v="Aug"/>
    <x v="3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8"/>
    <s v="Oct"/>
    <x v="2"/>
  </r>
  <r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0"/>
    <s v="Jul"/>
    <x v="0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10"/>
    <s v="Oct"/>
    <x v="2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"/>
    <s v="Aug"/>
    <x v="2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"/>
    <s v="Aug"/>
    <x v="0"/>
  </r>
  <r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2"/>
    <s v="Apr"/>
    <x v="2"/>
  </r>
  <r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2"/>
    <s v="Mar"/>
    <x v="0"/>
  </r>
  <r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10"/>
    <s v="Sep"/>
    <x v="2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7"/>
    <s v="Apr"/>
    <x v="2"/>
  </r>
  <r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0"/>
    <s v="Jul"/>
    <x v="2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"/>
    <s v="Aug"/>
    <x v="3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9"/>
    <s v="Nov"/>
    <x v="3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2"/>
    <s v="Mar"/>
    <x v="0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0"/>
    <s v="Jul"/>
    <x v="2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9"/>
    <s v="Nov"/>
    <x v="3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9"/>
    <s v="Oct"/>
    <x v="3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5"/>
    <s v="May"/>
    <x v="0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2"/>
    <s v="Mar"/>
    <x v="0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5"/>
    <s v="Jun"/>
    <x v="3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0"/>
    <s v="Jul"/>
    <x v="0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11"/>
    <s v="Jan"/>
    <x v="3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0"/>
    <s v="Jul"/>
    <x v="3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0"/>
    <s v="Jul"/>
    <x v="3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5"/>
    <s v="Jun"/>
    <x v="2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1"/>
    <s v="Feb"/>
    <x v="2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5"/>
    <s v="Jun"/>
    <x v="0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5"/>
    <s v="Jun"/>
    <x v="0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7"/>
    <s v="Apr"/>
    <x v="0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6"/>
    <s v="May"/>
    <x v="3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7"/>
    <s v="Apr"/>
    <x v="2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6"/>
    <s v="May"/>
    <x v="0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8"/>
    <s v="Oct"/>
    <x v="0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"/>
    <s v="Aug"/>
    <x v="3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4"/>
    <s v="Nov"/>
    <x v="2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9"/>
    <s v="Nov"/>
    <x v="3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10"/>
    <s v="Sep"/>
    <x v="2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5"/>
    <s v="Jun"/>
    <x v="2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7"/>
    <s v="May"/>
    <x v="2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5"/>
    <s v="Jul"/>
    <x v="0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2"/>
    <s v="Mar"/>
    <x v="2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10"/>
    <s v="Sep"/>
    <x v="0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7"/>
    <s v="Mar"/>
    <x v="2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0"/>
    <s v="Jul"/>
    <x v="2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9"/>
    <s v="Nov"/>
    <x v="0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5"/>
    <s v="May"/>
    <x v="3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"/>
    <s v="Aug"/>
    <x v="3"/>
  </r>
  <r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5"/>
    <s v="May"/>
    <x v="2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6"/>
    <s v="May"/>
    <x v="2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4"/>
    <s v="Nov"/>
    <x v="3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0"/>
    <s v="Jul"/>
    <x v="3"/>
  </r>
  <r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9"/>
    <s v="Nov"/>
    <x v="3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2"/>
    <s v="Apr"/>
    <x v="0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5"/>
    <s v="Jun"/>
    <x v="3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1"/>
    <s v="Feb"/>
    <x v="0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5"/>
    <s v="May"/>
    <x v="0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10"/>
    <s v="Sep"/>
    <x v="3"/>
  </r>
  <r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0"/>
    <s v="Jul"/>
    <x v="3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8"/>
    <s v="Oct"/>
    <x v="3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2"/>
    <s v="Mar"/>
    <x v="0"/>
  </r>
  <r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10"/>
    <s v="Sep"/>
    <x v="0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10"/>
    <s v="Sep"/>
    <x v="3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10"/>
    <s v="Sep"/>
    <x v="0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"/>
    <s v="Sep"/>
    <x v="2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10"/>
    <s v="Sep"/>
    <x v="3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"/>
    <s v="Aug"/>
    <x v="0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7"/>
    <s v="Apr"/>
    <x v="2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0"/>
    <s v="Jul"/>
    <x v="0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11"/>
    <s v="Jan"/>
    <x v="2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0"/>
    <s v="Jul"/>
    <x v="0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7"/>
    <s v="Apr"/>
    <x v="2"/>
  </r>
  <r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5"/>
    <s v="Jun"/>
    <x v="2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8"/>
    <s v="Sep"/>
    <x v="3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9"/>
    <s v="Nov"/>
    <x v="0"/>
  </r>
  <r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10"/>
    <s v="Oct"/>
    <x v="0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8"/>
    <s v="Oct"/>
    <x v="0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4"/>
    <s v="Dec"/>
    <x v="0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9"/>
    <s v="Nov"/>
    <x v="3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"/>
    <s v="Aug"/>
    <x v="2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10"/>
    <s v="Sep"/>
    <x v="2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5"/>
    <s v="Jun"/>
    <x v="2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10"/>
    <s v="Aug"/>
    <x v="0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"/>
    <s v="Sep"/>
    <x v="3"/>
  </r>
  <r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5"/>
    <s v="Jun"/>
    <x v="0"/>
  </r>
  <r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2"/>
    <s v="Mar"/>
    <x v="0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7"/>
    <s v="Apr"/>
    <x v="0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7"/>
    <s v="Mar"/>
    <x v="0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6"/>
    <s v="May"/>
    <x v="2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2"/>
    <s v="Mar"/>
    <x v="2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10"/>
    <s v="Sep"/>
    <x v="0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6"/>
    <s v="May"/>
    <x v="2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6"/>
    <s v="May"/>
    <x v="3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5"/>
    <s v="Jun"/>
    <x v="3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"/>
    <s v="Aug"/>
    <x v="0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1"/>
    <s v="Feb"/>
    <x v="0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9"/>
    <s v="Nov"/>
    <x v="2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0"/>
    <s v="Aug"/>
    <x v="3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6"/>
    <s v="May"/>
    <x v="3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5"/>
    <s v="Jun"/>
    <x v="0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"/>
    <s v="Jul"/>
    <x v="0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6"/>
    <s v="May"/>
    <x v="0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"/>
    <s v="Aug"/>
    <x v="0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7"/>
    <s v="Mar"/>
    <x v="2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"/>
    <s v="Aug"/>
    <x v="2"/>
  </r>
  <r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10"/>
    <s v="Oct"/>
    <x v="0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11"/>
    <s v="Dec"/>
    <x v="3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11"/>
    <s v="Jan"/>
    <x v="3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5"/>
    <s v="Jun"/>
    <x v="0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10"/>
    <s v="Sep"/>
    <x v="3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11"/>
    <s v="Jan"/>
    <x v="3"/>
  </r>
  <r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11"/>
    <s v="Dec"/>
    <x v="3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8"/>
    <s v="Oct"/>
    <x v="3"/>
  </r>
  <r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5"/>
    <s v="Jun"/>
    <x v="0"/>
  </r>
  <r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9"/>
    <s v="Nov"/>
    <x v="3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9"/>
    <s v="Nov"/>
    <x v="3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"/>
    <s v="Aug"/>
    <x v="2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9"/>
    <s v="Dec"/>
    <x v="2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7"/>
    <s v="Apr"/>
    <x v="0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7"/>
    <s v="Apr"/>
    <x v="2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7"/>
    <s v="Mar"/>
    <x v="2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1"/>
    <s v="Feb"/>
    <x v="0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"/>
    <s v="Jul"/>
    <x v="3"/>
  </r>
  <r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7"/>
    <s v="Apr"/>
    <x v="2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2"/>
    <s v="Apr"/>
    <x v="2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0"/>
    <s v="Jul"/>
    <x v="0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4"/>
    <s v="Dec"/>
    <x v="3"/>
  </r>
  <r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"/>
    <s v="Sep"/>
    <x v="2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5"/>
    <s v="Jun"/>
    <x v="2"/>
  </r>
  <r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6"/>
    <s v="Apr"/>
    <x v="0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5"/>
    <s v="May"/>
    <x v="0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8"/>
    <s v="Oct"/>
    <x v="3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11"/>
    <s v="Jan"/>
    <x v="3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11"/>
    <s v="Feb"/>
    <x v="3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11"/>
    <s v="Jan"/>
    <x v="3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10"/>
    <s v="Sep"/>
    <x v="2"/>
  </r>
  <r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2"/>
    <s v="Mar"/>
    <x v="0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10"/>
    <s v="Aug"/>
    <x v="3"/>
  </r>
  <r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2"/>
    <s v="Mar"/>
    <x v="2"/>
  </r>
  <r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10"/>
    <s v="Sep"/>
    <x v="3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10"/>
    <s v="Aug"/>
    <x v="0"/>
  </r>
  <r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8"/>
    <s v="Oct"/>
    <x v="2"/>
  </r>
  <r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11"/>
    <s v="Jan"/>
    <x v="3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7"/>
    <s v="May"/>
    <x v="2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9"/>
    <s v="Nov"/>
    <x v="0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6"/>
    <s v="Apr"/>
    <x v="2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1"/>
    <s v="Feb"/>
    <x v="2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"/>
    <s v="Aug"/>
    <x v="2"/>
  </r>
  <r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4"/>
    <s v="Dec"/>
    <x v="0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5"/>
    <s v="Jun"/>
    <x v="2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2"/>
    <s v="Mar"/>
    <x v="2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"/>
    <s v="Aug"/>
    <x v="0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7"/>
    <s v="Apr"/>
    <x v="0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5"/>
    <s v="Jun"/>
    <x v="3"/>
  </r>
  <r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5"/>
    <s v="Jun"/>
    <x v="3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5"/>
    <s v="Jun"/>
    <x v="0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4"/>
    <s v="Dec"/>
    <x v="0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2"/>
    <s v="Mar"/>
    <x v="0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2"/>
    <s v="Feb"/>
    <x v="1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5"/>
    <s v="Jun"/>
    <x v="0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9"/>
    <s v="Nov"/>
    <x v="2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2"/>
    <s v="Mar"/>
    <x v="0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8"/>
    <s v="Sep"/>
    <x v="2"/>
  </r>
  <r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10"/>
    <s v="Sep"/>
    <x v="3"/>
  </r>
  <r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"/>
    <s v="Jul"/>
    <x v="3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0"/>
    <s v="Aug"/>
    <x v="2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0"/>
    <s v="Jul"/>
    <x v="0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"/>
    <s v="Aug"/>
    <x v="3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7"/>
    <s v="May"/>
    <x v="2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9"/>
    <s v="Dec"/>
    <x v="0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7"/>
    <s v="May"/>
    <x v="2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9"/>
    <s v="Nov"/>
    <x v="3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10"/>
    <s v="Sep"/>
    <x v="3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4"/>
    <s v="Nov"/>
    <x v="3"/>
  </r>
  <r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9"/>
    <s v="Nov"/>
    <x v="2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4"/>
    <s v="Jan"/>
    <x v="2"/>
  </r>
  <r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7"/>
    <s v="Apr"/>
    <x v="2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10"/>
    <s v="Sep"/>
    <x v="0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11"/>
    <s v="Jan"/>
    <x v="3"/>
  </r>
  <r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2"/>
    <s v="Apr"/>
    <x v="0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10"/>
    <s v="Oct"/>
    <x v="2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6"/>
    <s v="May"/>
    <x v="0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8"/>
    <s v="Oct"/>
    <x v="3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9"/>
    <s v="Nov"/>
    <x v="0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9"/>
    <s v="Nov"/>
    <x v="0"/>
  </r>
  <r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2"/>
    <s v="Mar"/>
    <x v="2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9"/>
    <s v="Nov"/>
    <x v="2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5"/>
    <s v="Jun"/>
    <x v="0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10"/>
    <s v="Sep"/>
    <x v="2"/>
  </r>
  <r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8"/>
    <s v="Oct"/>
    <x v="3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5"/>
    <s v="Jun"/>
    <x v="3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1"/>
    <s v="Feb"/>
    <x v="2"/>
  </r>
  <r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"/>
    <s v="Aug"/>
    <x v="3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10"/>
    <s v="Aug"/>
    <x v="2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"/>
    <s v="Aug"/>
    <x v="0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7"/>
    <s v="Apr"/>
    <x v="2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0"/>
    <s v="Jul"/>
    <x v="0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1"/>
    <s v="Feb"/>
    <x v="1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5"/>
    <s v="Jun"/>
    <x v="2"/>
  </r>
  <r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5"/>
    <s v="Jul"/>
    <x v="3"/>
  </r>
  <r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2"/>
    <s v="Mar"/>
    <x v="0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4"/>
    <s v="Dec"/>
    <x v="3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7"/>
    <s v="Apr"/>
    <x v="2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7"/>
    <s v="Mar"/>
    <x v="0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9"/>
    <s v="Dec"/>
    <x v="2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0"/>
    <s v="Jun"/>
    <x v="2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9"/>
    <s v="Oct"/>
    <x v="0"/>
  </r>
  <r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"/>
    <s v="Jul"/>
    <x v="3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0"/>
    <s v="Jul"/>
    <x v="0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0"/>
    <s v="Jul"/>
    <x v="0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5"/>
    <s v="Jun"/>
    <x v="0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5"/>
    <s v="May"/>
    <x v="0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0"/>
    <s v="Jul"/>
    <x v="3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10"/>
    <s v="Sep"/>
    <x v="3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9"/>
    <s v="Nov"/>
    <x v="3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"/>
    <s v="Sep"/>
    <x v="2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5"/>
    <s v="May"/>
    <x v="2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10"/>
    <s v="Sep"/>
    <x v="3"/>
  </r>
  <r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0"/>
    <s v="Jul"/>
    <x v="3"/>
  </r>
  <r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6"/>
    <s v="May"/>
    <x v="0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5"/>
    <s v="Jun"/>
    <x v="3"/>
  </r>
  <r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8"/>
    <s v="Oct"/>
    <x v="2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1"/>
    <s v="Jan"/>
    <x v="2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5"/>
    <s v="Jun"/>
    <x v="3"/>
  </r>
  <r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8"/>
    <s v="Oct"/>
    <x v="2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10"/>
    <s v="Sep"/>
    <x v="0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6"/>
    <s v="May"/>
    <x v="3"/>
  </r>
  <r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10"/>
    <s v="Aug"/>
    <x v="0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5"/>
    <s v="Jun"/>
    <x v="3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"/>
    <s v="Aug"/>
    <x v="3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5"/>
    <s v="Jun"/>
    <x v="0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9"/>
    <s v="Nov"/>
    <x v="3"/>
  </r>
  <r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1"/>
    <s v="Mar"/>
    <x v="0"/>
  </r>
  <r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8"/>
    <s v="Sep"/>
    <x v="3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9"/>
    <s v="Nov"/>
    <x v="0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6"/>
    <s v="Jun"/>
    <x v="2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11"/>
    <s v="Jan"/>
    <x v="3"/>
  </r>
  <r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11"/>
    <s v="Feb"/>
    <x v="3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6"/>
    <s v="May"/>
    <x v="2"/>
  </r>
  <r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2"/>
    <s v="Mar"/>
    <x v="2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8"/>
    <s v="Oct"/>
    <x v="3"/>
  </r>
  <r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10"/>
    <s v="Sep"/>
    <x v="3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5"/>
    <s v="Jun"/>
    <x v="0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0"/>
    <s v="Jul"/>
    <x v="2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"/>
    <s v="Aug"/>
    <x v="2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6"/>
    <s v="May"/>
    <x v="2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0"/>
    <s v="Jun"/>
    <x v="3"/>
  </r>
  <r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10"/>
    <s v="Sep"/>
    <x v="3"/>
  </r>
  <r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0"/>
    <s v="Jul"/>
    <x v="2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0"/>
    <s v="Jul"/>
    <x v="3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5"/>
    <s v="Jun"/>
    <x v="3"/>
  </r>
  <r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7"/>
    <s v="Apr"/>
    <x v="0"/>
  </r>
  <r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5"/>
    <s v="Jun"/>
    <x v="3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5"/>
    <s v="May"/>
    <x v="0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5"/>
    <s v="Jun"/>
    <x v="2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6"/>
    <s v="May"/>
    <x v="0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2"/>
    <s v="Mar"/>
    <x v="0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11"/>
    <s v="Jan"/>
    <x v="0"/>
  </r>
  <r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6"/>
    <s v="May"/>
    <x v="0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1"/>
    <s v="Feb"/>
    <x v="0"/>
  </r>
  <r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5"/>
    <s v="Jun"/>
    <x v="0"/>
  </r>
  <r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0"/>
    <s v="Jul"/>
    <x v="0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9"/>
    <s v="Nov"/>
    <x v="3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1"/>
    <s v="Feb"/>
    <x v="2"/>
  </r>
  <r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9"/>
    <s v="Nov"/>
    <x v="3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6"/>
    <s v="May"/>
    <x v="2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2"/>
    <s v="Feb"/>
    <x v="2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6"/>
    <s v="Apr"/>
    <x v="2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8"/>
    <s v="Oct"/>
    <x v="2"/>
  </r>
  <r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"/>
    <s v="Aug"/>
    <x v="0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2"/>
    <s v="Mar"/>
    <x v="0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"/>
    <s v="Aug"/>
    <x v="0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11"/>
    <s v="Jan"/>
    <x v="3"/>
  </r>
  <r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4"/>
    <s v="Jan"/>
    <x v="3"/>
  </r>
  <r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6"/>
    <s v="Apr"/>
    <x v="0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7"/>
    <s v="May"/>
    <x v="0"/>
  </r>
  <r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6"/>
    <s v="May"/>
    <x v="0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2"/>
    <s v="Mar"/>
    <x v="0"/>
  </r>
  <r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9"/>
    <s v="Nov"/>
    <x v="0"/>
  </r>
  <r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0"/>
    <s v="Jul"/>
    <x v="3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0"/>
    <s v="Jul"/>
    <x v="2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"/>
    <s v="Aug"/>
    <x v="3"/>
  </r>
  <r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4"/>
    <s v="Dec"/>
    <x v="0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10"/>
    <s v="Sep"/>
    <x v="3"/>
  </r>
  <r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0"/>
    <s v="Jul"/>
    <x v="3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0"/>
    <s v="Jul"/>
    <x v="3"/>
  </r>
  <r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"/>
    <s v="Aug"/>
    <x v="3"/>
  </r>
  <r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8"/>
    <s v="Oct"/>
    <x v="2"/>
  </r>
  <r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0"/>
    <s v="Jul"/>
    <x v="0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1"/>
    <s v="Feb"/>
    <x v="2"/>
  </r>
  <r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7"/>
    <s v="Apr"/>
    <x v="2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1"/>
    <s v="Feb"/>
    <x v="0"/>
  </r>
  <r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2"/>
    <s v="Apr"/>
    <x v="2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8"/>
    <s v="Oct"/>
    <x v="2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5"/>
    <s v="Jun"/>
    <x v="0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0"/>
    <s v="Jul"/>
    <x v="3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7"/>
    <s v="Apr"/>
    <x v="2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5"/>
    <s v="Jun"/>
    <x v="3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4"/>
    <s v="Dec"/>
    <x v="3"/>
  </r>
  <r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6"/>
    <s v="May"/>
    <x v="3"/>
  </r>
  <r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0"/>
    <s v="Aug"/>
    <x v="0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6"/>
    <s v="May"/>
    <x v="3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0"/>
    <s v="Aug"/>
    <x v="0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"/>
    <s v="Aug"/>
    <x v="0"/>
  </r>
  <r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7"/>
    <s v="Apr"/>
    <x v="0"/>
  </r>
  <r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5"/>
    <s v="May"/>
    <x v="2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0"/>
    <s v="Jul"/>
    <x v="3"/>
  </r>
  <r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5"/>
    <s v="Jul"/>
    <x v="3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2"/>
    <s v="Feb"/>
    <x v="0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5"/>
    <s v="Jun"/>
    <x v="3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7"/>
    <s v="Apr"/>
    <x v="2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5"/>
    <s v="Jun"/>
    <x v="0"/>
  </r>
  <r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5"/>
    <s v="May"/>
    <x v="2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4"/>
    <s v="Nov"/>
    <x v="2"/>
  </r>
  <r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9"/>
    <s v="Nov"/>
    <x v="2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7"/>
    <s v="Apr"/>
    <x v="0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7"/>
    <s v="Apr"/>
    <x v="0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0"/>
    <s v="Jul"/>
    <x v="3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8"/>
    <s v="Sep"/>
    <x v="3"/>
  </r>
  <r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11"/>
    <s v="Feb"/>
    <x v="3"/>
  </r>
  <r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2"/>
    <s v="Mar"/>
    <x v="2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0"/>
    <s v="Jul"/>
    <x v="0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10"/>
    <s v="Sep"/>
    <x v="3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0"/>
    <s v="Jul"/>
    <x v="2"/>
  </r>
  <r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2"/>
    <s v="Mar"/>
    <x v="2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0"/>
    <s v="Jul"/>
    <x v="2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0"/>
    <s v="Aug"/>
    <x v="2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6"/>
    <s v="May"/>
    <x v="2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0"/>
    <s v="Jul"/>
    <x v="0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4"/>
    <s v="Dec"/>
    <x v="0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5"/>
    <s v="Jun"/>
    <x v="0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9"/>
    <s v="Nov"/>
    <x v="2"/>
  </r>
  <r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5"/>
    <s v="Jul"/>
    <x v="3"/>
  </r>
  <r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0"/>
    <s v="Jul"/>
    <x v="0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4"/>
    <s v="Dec"/>
    <x v="3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5"/>
    <s v="Jun"/>
    <x v="0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"/>
    <s v="Aug"/>
    <x v="0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4"/>
    <s v="Jan"/>
    <x v="2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7"/>
    <s v="Apr"/>
    <x v="0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"/>
    <s v="Aug"/>
    <x v="3"/>
  </r>
  <r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2"/>
    <s v="Mar"/>
    <x v="2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11"/>
    <s v="Jan"/>
    <x v="3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11"/>
    <s v="Jan"/>
    <x v="3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8"/>
    <s v="Oct"/>
    <x v="0"/>
  </r>
  <r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2"/>
    <s v="Mar"/>
    <x v="2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0"/>
    <s v="Jul"/>
    <x v="2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"/>
    <s v="Sep"/>
    <x v="3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0"/>
    <s v="Jun"/>
    <x v="3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7"/>
    <s v="Apr"/>
    <x v="0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2"/>
    <s v="Apr"/>
    <x v="0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0"/>
    <s v="Jul"/>
    <x v="3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2"/>
    <s v="Mar"/>
    <x v="0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6"/>
    <s v="May"/>
    <x v="2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6"/>
    <s v="May"/>
    <x v="0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5"/>
    <s v="Jun"/>
    <x v="2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2"/>
    <s v="Mar"/>
    <x v="0"/>
  </r>
  <r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"/>
    <s v="Aug"/>
    <x v="0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0"/>
    <s v="Jul"/>
    <x v="3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9"/>
    <s v="Oct"/>
    <x v="0"/>
  </r>
  <r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2"/>
    <s v="Mar"/>
    <x v="0"/>
  </r>
  <r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0"/>
    <s v="Jul"/>
    <x v="0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0"/>
    <s v="Jul"/>
    <x v="0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11"/>
    <s v="Jan"/>
    <x v="0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4"/>
    <s v="Jan"/>
    <x v="0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0"/>
    <s v="Jul"/>
    <x v="0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"/>
    <s v="Aug"/>
    <x v="2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5"/>
    <s v="Jun"/>
    <x v="0"/>
  </r>
  <r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6"/>
    <s v="May"/>
    <x v="0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1"/>
    <s v="Mar"/>
    <x v="0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4"/>
    <s v="Dec"/>
    <x v="3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10"/>
    <s v="Aug"/>
    <x v="2"/>
  </r>
  <r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5"/>
    <s v="May"/>
    <x v="2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9"/>
    <s v="Nov"/>
    <x v="3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1"/>
    <s v="Feb"/>
    <x v="2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4"/>
    <s v="Dec"/>
    <x v="3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5"/>
    <s v="Jun"/>
    <x v="0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7"/>
    <s v="Apr"/>
    <x v="2"/>
  </r>
  <r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"/>
    <s v="Aug"/>
    <x v="2"/>
  </r>
  <r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5"/>
    <s v="Jul"/>
    <x v="0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6"/>
    <s v="May"/>
    <x v="0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5"/>
    <s v="Jul"/>
    <x v="0"/>
  </r>
  <r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7"/>
    <s v="Mar"/>
    <x v="2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5"/>
    <s v="Jul"/>
    <x v="3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6"/>
    <s v="May"/>
    <x v="3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5"/>
    <s v="May"/>
    <x v="3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5"/>
    <s v="Jun"/>
    <x v="3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8"/>
    <s v="Oct"/>
    <x v="0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8"/>
    <s v="Oct"/>
    <x v="3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0"/>
    <s v="Jul"/>
    <x v="0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8"/>
    <s v="Oct"/>
    <x v="0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5"/>
    <s v="Jun"/>
    <x v="0"/>
  </r>
  <r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11"/>
    <s v="Dec"/>
    <x v="3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0"/>
    <s v="Jul"/>
    <x v="0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7"/>
    <s v="Mar"/>
    <x v="0"/>
  </r>
  <r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"/>
    <s v="Sep"/>
    <x v="3"/>
  </r>
  <r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6"/>
    <s v="May"/>
    <x v="0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2"/>
    <s v="Mar"/>
    <x v="0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2"/>
    <s v="Mar"/>
    <x v="0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"/>
    <s v="Aug"/>
    <x v="3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5"/>
    <s v="May"/>
    <x v="0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5"/>
    <s v="Jun"/>
    <x v="3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"/>
    <s v="Aug"/>
    <x v="3"/>
  </r>
  <r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9"/>
    <s v="Nov"/>
    <x v="3"/>
  </r>
  <r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10"/>
    <s v="Sep"/>
    <x v="2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8"/>
    <s v="Nov"/>
    <x v="0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9"/>
    <s v="Nov"/>
    <x v="0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"/>
    <s v="Aug"/>
    <x v="3"/>
  </r>
  <r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2"/>
    <s v="Mar"/>
    <x v="2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5"/>
    <s v="Jun"/>
    <x v="2"/>
  </r>
  <r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10"/>
    <s v="Sep"/>
    <x v="3"/>
  </r>
  <r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2"/>
    <s v="Mar"/>
    <x v="0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0"/>
    <s v="Jul"/>
    <x v="3"/>
  </r>
  <r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1"/>
    <s v="Mar"/>
    <x v="1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0"/>
    <s v="Aug"/>
    <x v="0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8"/>
    <s v="Oct"/>
    <x v="0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1"/>
    <s v="Jan"/>
    <x v="0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8"/>
    <s v="Sep"/>
    <x v="2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1"/>
    <s v="Feb"/>
    <x v="2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4"/>
    <s v="Dec"/>
    <x v="2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5"/>
    <s v="Jun"/>
    <x v="0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11"/>
    <s v="Jan"/>
    <x v="3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0"/>
    <s v="Jul"/>
    <x v="3"/>
  </r>
  <r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1"/>
    <s v="Feb"/>
    <x v="1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1"/>
    <s v="Jan"/>
    <x v="2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10"/>
    <s v="Sep"/>
    <x v="3"/>
  </r>
  <r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7"/>
    <s v="Mar"/>
    <x v="0"/>
  </r>
  <r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6"/>
    <s v="May"/>
    <x v="2"/>
  </r>
  <r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4"/>
    <s v="Dec"/>
    <x v="3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7"/>
    <s v="May"/>
    <x v="0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1"/>
    <s v="Feb"/>
    <x v="1"/>
  </r>
  <r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11"/>
    <s v="Jan"/>
    <x v="3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0"/>
    <s v="Aug"/>
    <x v="0"/>
  </r>
  <r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2"/>
    <s v="Mar"/>
    <x v="0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10"/>
    <s v="Aug"/>
    <x v="3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5"/>
    <s v="Jul"/>
    <x v="3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4"/>
    <s v="Dec"/>
    <x v="2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1"/>
    <s v="Feb"/>
    <x v="0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0"/>
    <s v="Jun"/>
    <x v="3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11"/>
    <s v="Jan"/>
    <x v="3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"/>
    <s v="Aug"/>
    <x v="0"/>
  </r>
  <r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"/>
    <s v="Aug"/>
    <x v="3"/>
  </r>
  <r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5"/>
    <s v="Jun"/>
    <x v="0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4"/>
    <s v="Dec"/>
    <x v="0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9"/>
    <s v="Nov"/>
    <x v="2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0"/>
    <s v="Aug"/>
    <x v="0"/>
  </r>
  <r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6"/>
    <s v="Apr"/>
    <x v="0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6"/>
    <s v="Jun"/>
    <x v="0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5"/>
    <s v="Jun"/>
    <x v="0"/>
  </r>
  <r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8"/>
    <s v="Oct"/>
    <x v="3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"/>
    <s v="Jul"/>
    <x v="3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10"/>
    <s v="Sep"/>
    <x v="3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10"/>
    <s v="Sep"/>
    <x v="0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9"/>
    <s v="Nov"/>
    <x v="3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2"/>
    <s v="Apr"/>
    <x v="0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9"/>
    <s v="Nov"/>
    <x v="0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6"/>
    <s v="May"/>
    <x v="0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5"/>
    <s v="Jun"/>
    <x v="2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5"/>
    <s v="Jun"/>
    <x v="2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10"/>
    <s v="Sep"/>
    <x v="3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"/>
    <s v="Aug"/>
    <x v="3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11"/>
    <s v="Jan"/>
    <x v="0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9"/>
    <s v="Nov"/>
    <x v="2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9"/>
    <s v="Oct"/>
    <x v="3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1"/>
    <s v="Mar"/>
    <x v="0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7"/>
    <s v="Apr"/>
    <x v="0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5"/>
    <s v="Jun"/>
    <x v="3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0"/>
    <s v="Jul"/>
    <x v="3"/>
  </r>
  <r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4"/>
    <s v="Dec"/>
    <x v="3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"/>
    <s v="Aug"/>
    <x v="3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8"/>
    <s v="Oct"/>
    <x v="0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10"/>
    <s v="Sep"/>
    <x v="2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7"/>
    <s v="Apr"/>
    <x v="2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10"/>
    <s v="Sep"/>
    <x v="0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2"/>
    <s v="Mar"/>
    <x v="2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0"/>
    <s v="Jul"/>
    <x v="2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10"/>
    <s v="Oct"/>
    <x v="0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10"/>
    <s v="Oct"/>
    <x v="0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4"/>
    <s v="Dec"/>
    <x v="2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0"/>
    <s v="Jul"/>
    <x v="2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5"/>
    <s v="Jun"/>
    <x v="0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9"/>
    <s v="Oct"/>
    <x v="3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4"/>
    <s v="Jan"/>
    <x v="3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9"/>
    <s v="Nov"/>
    <x v="3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6"/>
    <s v="Jun"/>
    <x v="0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9"/>
    <s v="Nov"/>
    <x v="0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"/>
    <s v="Aug"/>
    <x v="0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6"/>
    <s v="May"/>
    <x v="0"/>
  </r>
  <r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1"/>
    <s v="Feb"/>
    <x v="0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8"/>
    <s v="Oct"/>
    <x v="2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"/>
    <s v="Sep"/>
    <x v="3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1"/>
    <s v="Feb"/>
    <x v="0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7"/>
    <s v="Apr"/>
    <x v="2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7"/>
    <s v="May"/>
    <x v="2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10"/>
    <s v="Oct"/>
    <x v="0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0"/>
    <s v="Jul"/>
    <x v="2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5"/>
    <s v="Jul"/>
    <x v="3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9"/>
    <s v="Nov"/>
    <x v="0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7"/>
    <s v="Apr"/>
    <x v="2"/>
  </r>
  <r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5"/>
    <s v="Jul"/>
    <x v="2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0"/>
    <s v="Aug"/>
    <x v="3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10"/>
    <s v="Sep"/>
    <x v="3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11"/>
    <s v="Jan"/>
    <x v="0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6"/>
    <s v="May"/>
    <x v="3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4"/>
    <s v="Nov"/>
    <x v="0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9"/>
    <s v="Nov"/>
    <x v="0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2"/>
    <s v="Apr"/>
    <x v="0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2"/>
    <s v="Apr"/>
    <x v="2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0"/>
    <s v="Jul"/>
    <x v="3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2"/>
    <s v="Mar"/>
    <x v="1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7"/>
    <s v="May"/>
    <x v="2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10"/>
    <s v="Aug"/>
    <x v="2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7"/>
    <s v="Apr"/>
    <x v="2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0"/>
    <s v="Jul"/>
    <x v="3"/>
  </r>
  <r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11"/>
    <s v="Feb"/>
    <x v="3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6"/>
    <s v="May"/>
    <x v="2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5"/>
    <s v="Jun"/>
    <x v="2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0"/>
    <s v="Jul"/>
    <x v="2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"/>
    <s v="Aug"/>
    <x v="3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0"/>
    <s v="Jul"/>
    <x v="2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11"/>
    <s v="Jan"/>
    <x v="3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7"/>
    <s v="Mar"/>
    <x v="0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0"/>
    <s v="Jul"/>
    <x v="3"/>
  </r>
  <r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5"/>
    <s v="Jul"/>
    <x v="2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5"/>
    <s v="Jul"/>
    <x v="0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6"/>
    <s v="May"/>
    <x v="3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9"/>
    <s v="Nov"/>
    <x v="3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1"/>
    <s v="Feb"/>
    <x v="2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6"/>
    <s v="May"/>
    <x v="2"/>
  </r>
  <r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5"/>
    <s v="May"/>
    <x v="3"/>
  </r>
  <r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10"/>
    <s v="Aug"/>
    <x v="0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9"/>
    <s v="Nov"/>
    <x v="0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2"/>
    <s v="Mar"/>
    <x v="2"/>
  </r>
  <r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5"/>
    <s v="May"/>
    <x v="0"/>
  </r>
  <r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9"/>
    <s v="Dec"/>
    <x v="0"/>
  </r>
  <r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6"/>
    <s v="May"/>
    <x v="0"/>
  </r>
  <r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0"/>
    <s v="Jul"/>
    <x v="3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1"/>
    <s v="Feb"/>
    <x v="0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4"/>
    <s v="Nov"/>
    <x v="3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7"/>
    <s v="Apr"/>
    <x v="0"/>
  </r>
  <r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2"/>
    <s v="Mar"/>
    <x v="0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"/>
    <s v="Aug"/>
    <x v="3"/>
  </r>
  <r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7"/>
    <s v="May"/>
    <x v="2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2"/>
    <s v="Mar"/>
    <x v="1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10"/>
    <s v="Sep"/>
    <x v="3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1"/>
    <s v="Feb"/>
    <x v="0"/>
  </r>
  <r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8"/>
    <s v="Oct"/>
    <x v="3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10"/>
    <s v="Oct"/>
    <x v="3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1"/>
    <s v="Feb"/>
    <x v="2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"/>
    <s v="Aug"/>
    <x v="3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0"/>
    <s v="Jul"/>
    <x v="0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"/>
    <s v="Sep"/>
    <x v="3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9"/>
    <s v="Oct"/>
    <x v="3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11"/>
    <s v="Jan"/>
    <x v="3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6"/>
    <s v="May"/>
    <x v="0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1"/>
    <s v="Feb"/>
    <x v="0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2"/>
    <s v="Mar"/>
    <x v="2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0"/>
    <s v="Jul"/>
    <x v="0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10"/>
    <s v="Sep"/>
    <x v="3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10"/>
    <s v="Sep"/>
    <x v="3"/>
  </r>
  <r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8"/>
    <s v="Oct"/>
    <x v="2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2"/>
    <s v="Apr"/>
    <x v="2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2"/>
    <s v="Mar"/>
    <x v="0"/>
  </r>
  <r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10"/>
    <s v="Oct"/>
    <x v="3"/>
  </r>
  <r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11"/>
    <s v="Jan"/>
    <x v="3"/>
  </r>
  <r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2"/>
    <s v="Mar"/>
    <x v="2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10"/>
    <s v="Aug"/>
    <x v="0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5"/>
    <s v="Jul"/>
    <x v="0"/>
  </r>
  <r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9"/>
    <s v="Dec"/>
    <x v="0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2"/>
    <s v="Feb"/>
    <x v="1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5"/>
    <s v="Jun"/>
    <x v="3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"/>
    <s v="Dec"/>
    <x v="0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1"/>
    <s v="Feb"/>
    <x v="2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9"/>
    <s v="Dec"/>
    <x v="3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9"/>
    <s v="Dec"/>
    <x v="0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8"/>
    <s v="Oct"/>
    <x v="2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7"/>
    <s v="Apr"/>
    <x v="0"/>
  </r>
  <r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8"/>
    <s v="Oct"/>
    <x v="3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0"/>
    <s v="Jul"/>
    <x v="3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5"/>
    <s v="May"/>
    <x v="2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10"/>
    <s v="Oct"/>
    <x v="3"/>
  </r>
  <r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9"/>
    <s v="Dec"/>
    <x v="0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5"/>
    <s v="Jul"/>
    <x v="0"/>
  </r>
  <r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3"/>
    <s v="Sep"/>
    <x v="2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11"/>
    <s v="Jan"/>
    <x v="3"/>
  </r>
  <r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"/>
    <s v="Nov"/>
    <x v="3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7"/>
    <s v="Apr"/>
    <x v="0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3"/>
    <s v="Aug"/>
    <x v="3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8"/>
    <s v="Oct"/>
    <x v="3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11"/>
    <s v="Jan"/>
    <x v="3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7"/>
    <s v="Apr"/>
    <x v="2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0"/>
    <s v="Jul"/>
    <x v="0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8"/>
    <s v="Oct"/>
    <x v="3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5"/>
    <s v="May"/>
    <x v="3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10"/>
    <s v="Oct"/>
    <x v="3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9"/>
    <s v="Nov"/>
    <x v="3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10"/>
    <s v="Sep"/>
    <x v="2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5"/>
    <s v="Jun"/>
    <x v="3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0"/>
    <s v="Jul"/>
    <x v="2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"/>
    <s v="Nov"/>
    <x v="0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7"/>
    <s v="Mar"/>
    <x v="2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10"/>
    <s v="Sep"/>
    <x v="3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5"/>
    <s v="Jun"/>
    <x v="3"/>
  </r>
  <r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2"/>
    <s v="Apr"/>
    <x v="2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0"/>
    <s v="Jul"/>
    <x v="2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5"/>
    <s v="Jun"/>
    <x v="3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7"/>
    <s v="Apr"/>
    <x v="0"/>
  </r>
  <r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3"/>
    <s v="Aug"/>
    <x v="3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6"/>
    <s v="May"/>
    <x v="2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10"/>
    <s v="Sep"/>
    <x v="0"/>
  </r>
  <r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11"/>
    <s v="Jan"/>
    <x v="2"/>
  </r>
  <r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1"/>
    <s v="Feb"/>
    <x v="0"/>
  </r>
  <r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1"/>
    <s v="Feb"/>
    <x v="0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"/>
    <s v="Dec"/>
    <x v="2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0"/>
    <s v="Aug"/>
    <x v="3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7"/>
    <s v="May"/>
    <x v="0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9"/>
    <s v="Nov"/>
    <x v="0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5"/>
    <s v="Jun"/>
    <x v="3"/>
  </r>
  <r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8"/>
    <s v="Oct"/>
    <x v="3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"/>
    <s v="Dec"/>
    <x v="2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11"/>
    <s v="Jan"/>
    <x v="2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5"/>
    <s v="Jun"/>
    <x v="2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5"/>
    <s v="Jun"/>
    <x v="2"/>
  </r>
  <r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2"/>
    <s v="Mar"/>
    <x v="0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9"/>
    <s v="Nov"/>
    <x v="0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11"/>
    <s v="Jan"/>
    <x v="0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8"/>
    <s v="Oct"/>
    <x v="2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2"/>
    <s v="Mar"/>
    <x v="0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9"/>
    <s v="Nov"/>
    <x v="0"/>
  </r>
  <r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0"/>
    <s v="Jul"/>
    <x v="2"/>
  </r>
  <r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11"/>
    <s v="Jan"/>
    <x v="3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6"/>
    <s v="May"/>
    <x v="0"/>
  </r>
  <r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3"/>
    <s v="Aug"/>
    <x v="0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11"/>
    <s v="Jan"/>
    <x v="3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2"/>
    <s v="Apr"/>
    <x v="0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0"/>
    <s v="Aug"/>
    <x v="0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8"/>
    <s v="Oct"/>
    <x v="3"/>
  </r>
  <r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"/>
    <s v="Dec"/>
    <x v="2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1"/>
    <s v="Feb"/>
    <x v="1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11"/>
    <s v="Jan"/>
    <x v="0"/>
  </r>
  <r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5"/>
    <s v="Jun"/>
    <x v="2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3"/>
    <s v="Sep"/>
    <x v="2"/>
  </r>
  <r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9"/>
    <s v="Oct"/>
    <x v="3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11"/>
    <s v="Jan"/>
    <x v="2"/>
  </r>
  <r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6"/>
    <s v="May"/>
    <x v="2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3"/>
    <s v="Aug"/>
    <x v="0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8"/>
    <s v="Oct"/>
    <x v="2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"/>
    <s v="Dec"/>
    <x v="2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2"/>
    <s v="Apr"/>
    <x v="0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8"/>
    <s v="Sep"/>
    <x v="3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1"/>
    <s v="Mar"/>
    <x v="1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9"/>
    <s v="Nov"/>
    <x v="0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5"/>
    <s v="Jul"/>
    <x v="2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1"/>
    <s v="Feb"/>
    <x v="0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1"/>
    <s v="Feb"/>
    <x v="2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11"/>
    <s v="Jan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9ABCEE-0F78-49EC-95B6-F1BAB9589F7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C250A-D763-4900-8E3B-00360630C5E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33467-338E-493B-AAFD-943FB800F02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9"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5">
    <i>
      <x v="3"/>
    </i>
    <i>
      <x v="1"/>
    </i>
    <i>
      <x v="2"/>
    </i>
    <i>
      <x/>
    </i>
    <i t="grand">
      <x/>
    </i>
  </colItems>
  <pageFields count="2">
    <pageField fld="14" hier="-1"/>
    <pageField fld="18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D18A7-66E7-458A-AA26-5E7340F90F64}">
  <dimension ref="A1:F14"/>
  <sheetViews>
    <sheetView workbookViewId="0">
      <selection activeCell="F23" sqref="F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9.4257812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8222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8220</v>
      </c>
      <c r="D4" t="s">
        <v>8305</v>
      </c>
      <c r="E4" t="s">
        <v>8221</v>
      </c>
      <c r="F4" t="s">
        <v>8320</v>
      </c>
    </row>
    <row r="5" spans="1:6" x14ac:dyDescent="0.25">
      <c r="A5" s="8" t="s">
        <v>8311</v>
      </c>
      <c r="B5">
        <v>300</v>
      </c>
      <c r="C5">
        <v>180</v>
      </c>
      <c r="D5">
        <v>40</v>
      </c>
      <c r="F5">
        <v>520</v>
      </c>
    </row>
    <row r="6" spans="1:6" x14ac:dyDescent="0.25">
      <c r="A6" s="8" t="s">
        <v>8312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25">
      <c r="A7" s="8" t="s">
        <v>8313</v>
      </c>
      <c r="B7">
        <v>80</v>
      </c>
      <c r="C7">
        <v>140</v>
      </c>
      <c r="F7">
        <v>220</v>
      </c>
    </row>
    <row r="8" spans="1:6" x14ac:dyDescent="0.25">
      <c r="A8" s="8" t="s">
        <v>8314</v>
      </c>
      <c r="D8">
        <v>24</v>
      </c>
      <c r="F8">
        <v>24</v>
      </c>
    </row>
    <row r="9" spans="1:6" x14ac:dyDescent="0.25">
      <c r="A9" s="8" t="s">
        <v>8315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25">
      <c r="A10" s="8" t="s">
        <v>8316</v>
      </c>
      <c r="B10">
        <v>103</v>
      </c>
      <c r="C10">
        <v>117</v>
      </c>
      <c r="F10">
        <v>220</v>
      </c>
    </row>
    <row r="11" spans="1:6" x14ac:dyDescent="0.25">
      <c r="A11" s="8" t="s">
        <v>8317</v>
      </c>
      <c r="B11">
        <v>80</v>
      </c>
      <c r="C11">
        <v>127</v>
      </c>
      <c r="D11">
        <v>30</v>
      </c>
      <c r="F11">
        <v>237</v>
      </c>
    </row>
    <row r="12" spans="1:6" x14ac:dyDescent="0.25">
      <c r="A12" s="8" t="s">
        <v>8318</v>
      </c>
      <c r="B12">
        <v>209</v>
      </c>
      <c r="C12">
        <v>213</v>
      </c>
      <c r="D12">
        <v>178</v>
      </c>
      <c r="F12">
        <v>600</v>
      </c>
    </row>
    <row r="13" spans="1:6" x14ac:dyDescent="0.25">
      <c r="A13" s="8" t="s">
        <v>8319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25">
      <c r="A14" s="8" t="s">
        <v>8320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7F288-5A90-4F93-91E8-BBD58AEF7578}">
  <dimension ref="A1:F47"/>
  <sheetViews>
    <sheetView zoomScale="104" workbookViewId="0">
      <selection activeCell="D21" sqref="D2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8305</v>
      </c>
      <c r="C5" t="s">
        <v>8220</v>
      </c>
      <c r="D5" t="s">
        <v>8221</v>
      </c>
      <c r="E5" t="s">
        <v>8219</v>
      </c>
      <c r="F5" t="s">
        <v>8320</v>
      </c>
    </row>
    <row r="6" spans="1:6" x14ac:dyDescent="0.25">
      <c r="A6" s="8" t="s">
        <v>8348</v>
      </c>
      <c r="C6">
        <v>353</v>
      </c>
      <c r="D6">
        <v>19</v>
      </c>
      <c r="E6">
        <v>694</v>
      </c>
      <c r="F6">
        <v>1066</v>
      </c>
    </row>
    <row r="7" spans="1:6" x14ac:dyDescent="0.25">
      <c r="A7" s="8" t="s">
        <v>8352</v>
      </c>
      <c r="E7">
        <v>260</v>
      </c>
      <c r="F7">
        <v>260</v>
      </c>
    </row>
    <row r="8" spans="1:6" x14ac:dyDescent="0.25">
      <c r="A8" s="8" t="s">
        <v>8329</v>
      </c>
      <c r="E8">
        <v>180</v>
      </c>
      <c r="F8">
        <v>180</v>
      </c>
    </row>
    <row r="9" spans="1:6" x14ac:dyDescent="0.25">
      <c r="A9" s="8" t="s">
        <v>8337</v>
      </c>
      <c r="C9">
        <v>20</v>
      </c>
      <c r="E9">
        <v>140</v>
      </c>
      <c r="F9">
        <v>160</v>
      </c>
    </row>
    <row r="10" spans="1:6" x14ac:dyDescent="0.25">
      <c r="A10" s="8" t="s">
        <v>8336</v>
      </c>
      <c r="E10">
        <v>140</v>
      </c>
      <c r="F10">
        <v>140</v>
      </c>
    </row>
    <row r="11" spans="1:6" x14ac:dyDescent="0.25">
      <c r="A11" s="8" t="s">
        <v>8346</v>
      </c>
      <c r="C11">
        <v>57</v>
      </c>
      <c r="E11">
        <v>103</v>
      </c>
      <c r="F11">
        <v>160</v>
      </c>
    </row>
    <row r="12" spans="1:6" x14ac:dyDescent="0.25">
      <c r="A12" s="8" t="s">
        <v>8357</v>
      </c>
      <c r="B12">
        <v>17</v>
      </c>
      <c r="C12">
        <v>80</v>
      </c>
      <c r="D12">
        <v>5</v>
      </c>
      <c r="E12">
        <v>85</v>
      </c>
      <c r="F12">
        <v>187</v>
      </c>
    </row>
    <row r="13" spans="1:6" x14ac:dyDescent="0.25">
      <c r="A13" s="8" t="s">
        <v>8358</v>
      </c>
      <c r="E13">
        <v>80</v>
      </c>
      <c r="F13">
        <v>80</v>
      </c>
    </row>
    <row r="14" spans="1:6" x14ac:dyDescent="0.25">
      <c r="A14" s="8" t="s">
        <v>8342</v>
      </c>
      <c r="B14">
        <v>20</v>
      </c>
      <c r="C14">
        <v>60</v>
      </c>
      <c r="E14">
        <v>60</v>
      </c>
      <c r="F14">
        <v>140</v>
      </c>
    </row>
    <row r="15" spans="1:6" x14ac:dyDescent="0.25">
      <c r="A15" s="8" t="s">
        <v>8359</v>
      </c>
      <c r="E15">
        <v>60</v>
      </c>
      <c r="F15">
        <v>60</v>
      </c>
    </row>
    <row r="16" spans="1:6" x14ac:dyDescent="0.25">
      <c r="A16" s="8" t="s">
        <v>8354</v>
      </c>
      <c r="E16">
        <v>60</v>
      </c>
      <c r="F16">
        <v>60</v>
      </c>
    </row>
    <row r="17" spans="1:6" x14ac:dyDescent="0.25">
      <c r="A17" s="8" t="s">
        <v>8344</v>
      </c>
      <c r="E17">
        <v>60</v>
      </c>
      <c r="F17">
        <v>60</v>
      </c>
    </row>
    <row r="18" spans="1:6" x14ac:dyDescent="0.25">
      <c r="A18" s="8" t="s">
        <v>8356</v>
      </c>
      <c r="B18">
        <v>18</v>
      </c>
      <c r="C18">
        <v>2</v>
      </c>
      <c r="E18">
        <v>40</v>
      </c>
      <c r="F18">
        <v>60</v>
      </c>
    </row>
    <row r="19" spans="1:6" x14ac:dyDescent="0.25">
      <c r="A19" s="8" t="s">
        <v>8331</v>
      </c>
      <c r="E19">
        <v>40</v>
      </c>
      <c r="F19">
        <v>40</v>
      </c>
    </row>
    <row r="20" spans="1:6" x14ac:dyDescent="0.25">
      <c r="A20" s="8" t="s">
        <v>8328</v>
      </c>
      <c r="E20">
        <v>40</v>
      </c>
      <c r="F20">
        <v>40</v>
      </c>
    </row>
    <row r="21" spans="1:6" x14ac:dyDescent="0.25">
      <c r="A21" s="8" t="s">
        <v>8349</v>
      </c>
      <c r="E21">
        <v>40</v>
      </c>
      <c r="F21">
        <v>40</v>
      </c>
    </row>
    <row r="22" spans="1:6" x14ac:dyDescent="0.25">
      <c r="A22" s="8" t="s">
        <v>8355</v>
      </c>
      <c r="D22">
        <v>6</v>
      </c>
      <c r="E22">
        <v>34</v>
      </c>
      <c r="F22">
        <v>40</v>
      </c>
    </row>
    <row r="23" spans="1:6" x14ac:dyDescent="0.25">
      <c r="A23" s="8" t="s">
        <v>8362</v>
      </c>
      <c r="B23">
        <v>60</v>
      </c>
      <c r="C23">
        <v>120</v>
      </c>
      <c r="E23">
        <v>20</v>
      </c>
      <c r="F23">
        <v>200</v>
      </c>
    </row>
    <row r="24" spans="1:6" x14ac:dyDescent="0.25">
      <c r="A24" s="8" t="s">
        <v>8340</v>
      </c>
      <c r="E24">
        <v>20</v>
      </c>
      <c r="F24">
        <v>20</v>
      </c>
    </row>
    <row r="25" spans="1:6" x14ac:dyDescent="0.25">
      <c r="A25" s="8" t="s">
        <v>8350</v>
      </c>
      <c r="E25">
        <v>20</v>
      </c>
      <c r="F25">
        <v>20</v>
      </c>
    </row>
    <row r="26" spans="1:6" x14ac:dyDescent="0.25">
      <c r="A26" s="8" t="s">
        <v>8339</v>
      </c>
      <c r="C26">
        <v>11</v>
      </c>
      <c r="E26">
        <v>9</v>
      </c>
      <c r="F26">
        <v>20</v>
      </c>
    </row>
    <row r="27" spans="1:6" x14ac:dyDescent="0.25">
      <c r="A27" s="8" t="s">
        <v>8361</v>
      </c>
      <c r="C27">
        <v>100</v>
      </c>
      <c r="F27">
        <v>100</v>
      </c>
    </row>
    <row r="28" spans="1:6" x14ac:dyDescent="0.25">
      <c r="A28" s="8" t="s">
        <v>8345</v>
      </c>
      <c r="C28">
        <v>20</v>
      </c>
      <c r="F28">
        <v>20</v>
      </c>
    </row>
    <row r="29" spans="1:6" x14ac:dyDescent="0.25">
      <c r="A29" s="8" t="s">
        <v>8324</v>
      </c>
      <c r="C29">
        <v>100</v>
      </c>
      <c r="F29">
        <v>100</v>
      </c>
    </row>
    <row r="30" spans="1:6" x14ac:dyDescent="0.25">
      <c r="A30" s="8" t="s">
        <v>8325</v>
      </c>
      <c r="B30">
        <v>20</v>
      </c>
      <c r="F30">
        <v>20</v>
      </c>
    </row>
    <row r="31" spans="1:6" x14ac:dyDescent="0.25">
      <c r="A31" s="8" t="s">
        <v>8335</v>
      </c>
      <c r="C31">
        <v>20</v>
      </c>
      <c r="F31">
        <v>20</v>
      </c>
    </row>
    <row r="32" spans="1:6" x14ac:dyDescent="0.25">
      <c r="A32" s="8" t="s">
        <v>8347</v>
      </c>
      <c r="C32">
        <v>20</v>
      </c>
      <c r="F32">
        <v>20</v>
      </c>
    </row>
    <row r="33" spans="1:6" x14ac:dyDescent="0.25">
      <c r="A33" s="8" t="s">
        <v>8363</v>
      </c>
      <c r="B33">
        <v>100</v>
      </c>
      <c r="C33">
        <v>60</v>
      </c>
      <c r="F33">
        <v>160</v>
      </c>
    </row>
    <row r="34" spans="1:6" x14ac:dyDescent="0.25">
      <c r="A34" s="8" t="s">
        <v>8330</v>
      </c>
      <c r="C34">
        <v>80</v>
      </c>
      <c r="F34">
        <v>80</v>
      </c>
    </row>
    <row r="35" spans="1:6" x14ac:dyDescent="0.25">
      <c r="A35" s="8" t="s">
        <v>8341</v>
      </c>
      <c r="C35">
        <v>40</v>
      </c>
      <c r="F35">
        <v>40</v>
      </c>
    </row>
    <row r="36" spans="1:6" x14ac:dyDescent="0.25">
      <c r="A36" s="8" t="s">
        <v>8338</v>
      </c>
      <c r="C36">
        <v>60</v>
      </c>
      <c r="F36">
        <v>60</v>
      </c>
    </row>
    <row r="37" spans="1:6" x14ac:dyDescent="0.25">
      <c r="A37" s="8" t="s">
        <v>8333</v>
      </c>
      <c r="C37">
        <v>40</v>
      </c>
      <c r="F37">
        <v>40</v>
      </c>
    </row>
    <row r="38" spans="1:6" x14ac:dyDescent="0.25">
      <c r="A38" s="8" t="s">
        <v>8334</v>
      </c>
      <c r="B38">
        <v>20</v>
      </c>
      <c r="C38">
        <v>120</v>
      </c>
      <c r="F38">
        <v>140</v>
      </c>
    </row>
    <row r="39" spans="1:6" x14ac:dyDescent="0.25">
      <c r="A39" s="8" t="s">
        <v>8326</v>
      </c>
      <c r="B39">
        <v>24</v>
      </c>
      <c r="F39">
        <v>24</v>
      </c>
    </row>
    <row r="40" spans="1:6" x14ac:dyDescent="0.25">
      <c r="A40" s="8" t="s">
        <v>8360</v>
      </c>
      <c r="B40">
        <v>10</v>
      </c>
      <c r="C40">
        <v>47</v>
      </c>
      <c r="F40">
        <v>57</v>
      </c>
    </row>
    <row r="41" spans="1:6" x14ac:dyDescent="0.25">
      <c r="A41" s="8" t="s">
        <v>8351</v>
      </c>
      <c r="C41">
        <v>20</v>
      </c>
      <c r="F41">
        <v>20</v>
      </c>
    </row>
    <row r="42" spans="1:6" x14ac:dyDescent="0.25">
      <c r="A42" s="8" t="s">
        <v>8343</v>
      </c>
      <c r="C42">
        <v>20</v>
      </c>
      <c r="F42">
        <v>20</v>
      </c>
    </row>
    <row r="43" spans="1:6" x14ac:dyDescent="0.25">
      <c r="A43" s="8" t="s">
        <v>8327</v>
      </c>
      <c r="C43">
        <v>40</v>
      </c>
      <c r="F43">
        <v>40</v>
      </c>
    </row>
    <row r="44" spans="1:6" x14ac:dyDescent="0.25">
      <c r="A44" s="8" t="s">
        <v>8364</v>
      </c>
      <c r="B44">
        <v>20</v>
      </c>
      <c r="F44">
        <v>20</v>
      </c>
    </row>
    <row r="45" spans="1:6" x14ac:dyDescent="0.25">
      <c r="A45" s="8" t="s">
        <v>8353</v>
      </c>
      <c r="B45">
        <v>40</v>
      </c>
      <c r="F45">
        <v>40</v>
      </c>
    </row>
    <row r="46" spans="1:6" x14ac:dyDescent="0.25">
      <c r="A46" s="8" t="s">
        <v>8332</v>
      </c>
      <c r="C46">
        <v>40</v>
      </c>
      <c r="D46">
        <v>20</v>
      </c>
      <c r="F46">
        <v>60</v>
      </c>
    </row>
    <row r="47" spans="1:6" x14ac:dyDescent="0.25">
      <c r="A47" s="8" t="s">
        <v>8320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DF75D-AD79-4DD5-B28D-E11D4ED79B11}">
  <dimension ref="A1:F18"/>
  <sheetViews>
    <sheetView workbookViewId="0">
      <selection activeCell="B8" sqref="B8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9.42578125" bestFit="1" customWidth="1"/>
    <col min="6" max="6" width="11.28515625" bestFit="1" customWidth="1"/>
    <col min="7" max="8" width="20.7109375" bestFit="1" customWidth="1"/>
    <col min="9" max="9" width="18.5703125" bestFit="1" customWidth="1"/>
    <col min="10" max="10" width="25.8554687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8367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8220</v>
      </c>
      <c r="D5" t="s">
        <v>8221</v>
      </c>
      <c r="E5" t="s">
        <v>8305</v>
      </c>
      <c r="F5" t="s">
        <v>8320</v>
      </c>
    </row>
    <row r="6" spans="1:6" x14ac:dyDescent="0.25">
      <c r="A6" s="8" t="s">
        <v>8368</v>
      </c>
      <c r="B6">
        <v>183</v>
      </c>
      <c r="C6">
        <v>149</v>
      </c>
      <c r="D6">
        <v>2</v>
      </c>
      <c r="E6">
        <v>34</v>
      </c>
      <c r="F6">
        <v>368</v>
      </c>
    </row>
    <row r="7" spans="1:6" x14ac:dyDescent="0.25">
      <c r="A7" s="8" t="s">
        <v>8369</v>
      </c>
      <c r="B7">
        <v>202</v>
      </c>
      <c r="C7">
        <v>105</v>
      </c>
      <c r="D7">
        <v>18</v>
      </c>
      <c r="E7">
        <v>27</v>
      </c>
      <c r="F7">
        <v>352</v>
      </c>
    </row>
    <row r="8" spans="1:6" x14ac:dyDescent="0.25">
      <c r="A8" s="8" t="s">
        <v>8370</v>
      </c>
      <c r="B8">
        <v>179</v>
      </c>
      <c r="C8">
        <v>108</v>
      </c>
      <c r="D8">
        <v>30</v>
      </c>
      <c r="E8">
        <v>28</v>
      </c>
      <c r="F8">
        <v>345</v>
      </c>
    </row>
    <row r="9" spans="1:6" x14ac:dyDescent="0.25">
      <c r="A9" s="8" t="s">
        <v>8371</v>
      </c>
      <c r="B9">
        <v>193</v>
      </c>
      <c r="C9">
        <v>103</v>
      </c>
      <c r="E9">
        <v>27</v>
      </c>
      <c r="F9">
        <v>323</v>
      </c>
    </row>
    <row r="10" spans="1:6" x14ac:dyDescent="0.25">
      <c r="A10" s="8" t="s">
        <v>8372</v>
      </c>
      <c r="B10">
        <v>233</v>
      </c>
      <c r="C10">
        <v>126</v>
      </c>
      <c r="E10">
        <v>26</v>
      </c>
      <c r="F10">
        <v>385</v>
      </c>
    </row>
    <row r="11" spans="1:6" x14ac:dyDescent="0.25">
      <c r="A11" s="8" t="s">
        <v>8373</v>
      </c>
      <c r="B11">
        <v>213</v>
      </c>
      <c r="C11">
        <v>148</v>
      </c>
      <c r="E11">
        <v>27</v>
      </c>
      <c r="F11">
        <v>388</v>
      </c>
    </row>
    <row r="12" spans="1:6" x14ac:dyDescent="0.25">
      <c r="A12" s="8" t="s">
        <v>8374</v>
      </c>
      <c r="B12">
        <v>192</v>
      </c>
      <c r="C12">
        <v>148</v>
      </c>
      <c r="E12">
        <v>44</v>
      </c>
      <c r="F12">
        <v>384</v>
      </c>
    </row>
    <row r="13" spans="1:6" x14ac:dyDescent="0.25">
      <c r="A13" s="8" t="s">
        <v>8375</v>
      </c>
      <c r="B13">
        <v>167</v>
      </c>
      <c r="C13">
        <v>134</v>
      </c>
      <c r="E13">
        <v>32</v>
      </c>
      <c r="F13">
        <v>333</v>
      </c>
    </row>
    <row r="14" spans="1:6" x14ac:dyDescent="0.25">
      <c r="A14" s="8" t="s">
        <v>8376</v>
      </c>
      <c r="B14">
        <v>148</v>
      </c>
      <c r="C14">
        <v>127</v>
      </c>
      <c r="E14">
        <v>24</v>
      </c>
      <c r="F14">
        <v>299</v>
      </c>
    </row>
    <row r="15" spans="1:6" x14ac:dyDescent="0.25">
      <c r="A15" s="8" t="s">
        <v>8377</v>
      </c>
      <c r="B15">
        <v>184</v>
      </c>
      <c r="C15">
        <v>150</v>
      </c>
      <c r="E15">
        <v>20</v>
      </c>
      <c r="F15">
        <v>354</v>
      </c>
    </row>
    <row r="16" spans="1:6" x14ac:dyDescent="0.25">
      <c r="A16" s="8" t="s">
        <v>8378</v>
      </c>
      <c r="B16">
        <v>180</v>
      </c>
      <c r="C16">
        <v>113</v>
      </c>
      <c r="E16">
        <v>37</v>
      </c>
      <c r="F16">
        <v>330</v>
      </c>
    </row>
    <row r="17" spans="1:6" x14ac:dyDescent="0.25">
      <c r="A17" s="8" t="s">
        <v>8379</v>
      </c>
      <c r="B17">
        <v>111</v>
      </c>
      <c r="C17">
        <v>119</v>
      </c>
      <c r="E17">
        <v>23</v>
      </c>
      <c r="F17">
        <v>253</v>
      </c>
    </row>
    <row r="18" spans="1:6" x14ac:dyDescent="0.25">
      <c r="A18" s="8" t="s">
        <v>8320</v>
      </c>
      <c r="B18">
        <v>2185</v>
      </c>
      <c r="C18">
        <v>1530</v>
      </c>
      <c r="D18">
        <v>50</v>
      </c>
      <c r="E18">
        <v>349</v>
      </c>
      <c r="F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4014" zoomScale="55" zoomScaleNormal="55" workbookViewId="0">
      <selection activeCell="F4032" sqref="F403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0.5703125" bestFit="1" customWidth="1"/>
    <col min="21" max="21" width="19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 t="str">
        <f>TEXT((J2/86400)+25569+(-5/24),"mmm")</f>
        <v>Jun</v>
      </c>
      <c r="T2" s="9" t="str">
        <f>TEXT((I2/86400)+25569+(-5/24),"mmm")</f>
        <v>Jul</v>
      </c>
      <c r="U2">
        <f>YEAR((J2/86400)+25569+(-5/24))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 t="str">
        <f t="shared" ref="S3:S66" si="4">TEXT((J3/86400)+25569+(-5/24),"mmm")</f>
        <v>Jan</v>
      </c>
      <c r="T3" s="9" t="str">
        <f t="shared" ref="T3:T66" si="5">TEXT((I3/86400)+25569+(-5/24),"mmm")</f>
        <v>Mar</v>
      </c>
      <c r="U3">
        <f t="shared" ref="U3:U66" si="6">YEAR((J3/86400)+25569+(-5/24))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9" t="str">
        <f t="shared" si="4"/>
        <v>Feb</v>
      </c>
      <c r="T4" s="9" t="str">
        <f t="shared" si="5"/>
        <v>Feb</v>
      </c>
      <c r="U4">
        <f t="shared" si="6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 t="str">
        <f t="shared" si="4"/>
        <v>Jul</v>
      </c>
      <c r="T5" s="9" t="str">
        <f t="shared" si="5"/>
        <v>Aug</v>
      </c>
      <c r="U5">
        <f t="shared" si="6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 t="str">
        <f t="shared" si="4"/>
        <v>Nov</v>
      </c>
      <c r="T6" s="9" t="str">
        <f t="shared" si="5"/>
        <v>Dec</v>
      </c>
      <c r="U6">
        <f t="shared" si="6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 t="str">
        <f t="shared" si="4"/>
        <v>Jul</v>
      </c>
      <c r="T7" s="9" t="str">
        <f t="shared" si="5"/>
        <v>Jul</v>
      </c>
      <c r="U7">
        <f t="shared" si="6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 t="str">
        <f t="shared" si="4"/>
        <v>Jun</v>
      </c>
      <c r="T8" s="9" t="str">
        <f t="shared" si="5"/>
        <v>Jun</v>
      </c>
      <c r="U8">
        <f t="shared" si="6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 t="str">
        <f t="shared" si="4"/>
        <v>May</v>
      </c>
      <c r="T9" s="9" t="str">
        <f t="shared" si="5"/>
        <v>Jul</v>
      </c>
      <c r="U9">
        <f t="shared" si="6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 t="str">
        <f t="shared" si="4"/>
        <v>Apr</v>
      </c>
      <c r="T10" s="9" t="str">
        <f t="shared" si="5"/>
        <v>Apr</v>
      </c>
      <c r="U10">
        <f t="shared" si="6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 t="str">
        <f t="shared" si="4"/>
        <v>Mar</v>
      </c>
      <c r="T11" s="9" t="str">
        <f t="shared" si="5"/>
        <v>Apr</v>
      </c>
      <c r="U11">
        <f t="shared" si="6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 t="str">
        <f t="shared" si="4"/>
        <v>May</v>
      </c>
      <c r="T12" s="9" t="str">
        <f t="shared" si="5"/>
        <v>Jun</v>
      </c>
      <c r="U12">
        <f t="shared" si="6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 t="str">
        <f t="shared" si="4"/>
        <v>Jul</v>
      </c>
      <c r="T13" s="9" t="str">
        <f t="shared" si="5"/>
        <v>Aug</v>
      </c>
      <c r="U13">
        <f t="shared" si="6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 t="str">
        <f t="shared" si="4"/>
        <v>Jun</v>
      </c>
      <c r="T14" s="9" t="str">
        <f t="shared" si="5"/>
        <v>Jul</v>
      </c>
      <c r="U14">
        <f t="shared" si="6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 t="str">
        <f t="shared" si="4"/>
        <v>May</v>
      </c>
      <c r="T15" s="9" t="str">
        <f t="shared" si="5"/>
        <v>Jun</v>
      </c>
      <c r="U15">
        <f t="shared" si="6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 t="str">
        <f t="shared" si="4"/>
        <v>Jun</v>
      </c>
      <c r="T16" s="9" t="str">
        <f t="shared" si="5"/>
        <v>Jul</v>
      </c>
      <c r="U16">
        <f t="shared" si="6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 t="str">
        <f t="shared" si="4"/>
        <v>Sep</v>
      </c>
      <c r="T17" s="9" t="str">
        <f t="shared" si="5"/>
        <v>Sep</v>
      </c>
      <c r="U17">
        <f t="shared" si="6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 t="str">
        <f t="shared" si="4"/>
        <v>May</v>
      </c>
      <c r="T18" s="9" t="str">
        <f t="shared" si="5"/>
        <v>Jun</v>
      </c>
      <c r="U18">
        <f t="shared" si="6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 t="str">
        <f t="shared" si="4"/>
        <v>Oct</v>
      </c>
      <c r="T19" s="9" t="str">
        <f t="shared" si="5"/>
        <v>Nov</v>
      </c>
      <c r="U19">
        <f t="shared" si="6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 t="str">
        <f t="shared" si="4"/>
        <v>Aug</v>
      </c>
      <c r="T20" s="9" t="str">
        <f t="shared" si="5"/>
        <v>Sep</v>
      </c>
      <c r="U20">
        <f t="shared" si="6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 t="str">
        <f t="shared" si="4"/>
        <v>Jun</v>
      </c>
      <c r="T21" s="9" t="str">
        <f t="shared" si="5"/>
        <v>Jul</v>
      </c>
      <c r="U21">
        <f t="shared" si="6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 t="str">
        <f t="shared" si="4"/>
        <v>Jul</v>
      </c>
      <c r="T22" s="9" t="str">
        <f t="shared" si="5"/>
        <v>Sep</v>
      </c>
      <c r="U22">
        <f t="shared" si="6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 t="str">
        <f t="shared" si="4"/>
        <v>Aug</v>
      </c>
      <c r="T23" s="9" t="str">
        <f t="shared" si="5"/>
        <v>Sep</v>
      </c>
      <c r="U23">
        <f t="shared" si="6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 t="str">
        <f t="shared" si="4"/>
        <v>Dec</v>
      </c>
      <c r="T24" s="9" t="str">
        <f t="shared" si="5"/>
        <v>Jan</v>
      </c>
      <c r="U24">
        <f t="shared" si="6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 t="str">
        <f t="shared" si="4"/>
        <v>Apr</v>
      </c>
      <c r="T25" s="9" t="str">
        <f t="shared" si="5"/>
        <v>Apr</v>
      </c>
      <c r="U25">
        <f t="shared" si="6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 t="str">
        <f t="shared" si="4"/>
        <v>Aug</v>
      </c>
      <c r="T26" s="9" t="str">
        <f t="shared" si="5"/>
        <v>Sep</v>
      </c>
      <c r="U26">
        <f t="shared" si="6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 t="str">
        <f t="shared" si="4"/>
        <v>Nov</v>
      </c>
      <c r="T27" s="9" t="str">
        <f t="shared" si="5"/>
        <v>Jan</v>
      </c>
      <c r="U27">
        <f t="shared" si="6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 t="str">
        <f t="shared" si="4"/>
        <v>Jul</v>
      </c>
      <c r="T28" s="9" t="str">
        <f t="shared" si="5"/>
        <v>Aug</v>
      </c>
      <c r="U28">
        <f t="shared" si="6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 t="str">
        <f t="shared" si="4"/>
        <v>Oct</v>
      </c>
      <c r="T29" s="9" t="str">
        <f t="shared" si="5"/>
        <v>Nov</v>
      </c>
      <c r="U29">
        <f t="shared" si="6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 t="str">
        <f t="shared" si="4"/>
        <v>Nov</v>
      </c>
      <c r="T30" s="9" t="str">
        <f t="shared" si="5"/>
        <v>Dec</v>
      </c>
      <c r="U30">
        <f t="shared" si="6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 t="str">
        <f t="shared" si="4"/>
        <v>Jun</v>
      </c>
      <c r="T31" s="9" t="str">
        <f t="shared" si="5"/>
        <v>Jul</v>
      </c>
      <c r="U31">
        <f t="shared" si="6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 t="str">
        <f t="shared" si="4"/>
        <v>Jul</v>
      </c>
      <c r="T32" s="9" t="str">
        <f t="shared" si="5"/>
        <v>Aug</v>
      </c>
      <c r="U32">
        <f t="shared" si="6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9" t="str">
        <f t="shared" si="4"/>
        <v>Jan</v>
      </c>
      <c r="T33" s="9" t="str">
        <f t="shared" si="5"/>
        <v>Jan</v>
      </c>
      <c r="U33">
        <f t="shared" si="6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 t="str">
        <f t="shared" si="4"/>
        <v>Apr</v>
      </c>
      <c r="T34" s="9" t="str">
        <f t="shared" si="5"/>
        <v>May</v>
      </c>
      <c r="U34">
        <f t="shared" si="6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 t="str">
        <f t="shared" si="4"/>
        <v>Oct</v>
      </c>
      <c r="T35" s="9" t="str">
        <f t="shared" si="5"/>
        <v>Nov</v>
      </c>
      <c r="U35">
        <f t="shared" si="6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 t="str">
        <f t="shared" si="4"/>
        <v>Jul</v>
      </c>
      <c r="T36" s="9" t="str">
        <f t="shared" si="5"/>
        <v>Aug</v>
      </c>
      <c r="U36">
        <f t="shared" si="6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 t="str">
        <f t="shared" si="4"/>
        <v>Apr</v>
      </c>
      <c r="T37" s="9" t="str">
        <f t="shared" si="5"/>
        <v>Apr</v>
      </c>
      <c r="U37">
        <f t="shared" si="6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 t="str">
        <f t="shared" si="4"/>
        <v>Mar</v>
      </c>
      <c r="T38" s="9" t="str">
        <f t="shared" si="5"/>
        <v>Apr</v>
      </c>
      <c r="U38">
        <f t="shared" si="6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 t="str">
        <f t="shared" si="4"/>
        <v>Jan</v>
      </c>
      <c r="T39" s="9" t="str">
        <f t="shared" si="5"/>
        <v>Feb</v>
      </c>
      <c r="U39">
        <f t="shared" si="6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 t="str">
        <f t="shared" si="4"/>
        <v>Apr</v>
      </c>
      <c r="T40" s="9" t="str">
        <f t="shared" si="5"/>
        <v>May</v>
      </c>
      <c r="U40">
        <f t="shared" si="6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 t="str">
        <f t="shared" si="4"/>
        <v>Apr</v>
      </c>
      <c r="T41" s="9" t="str">
        <f t="shared" si="5"/>
        <v>May</v>
      </c>
      <c r="U41">
        <f t="shared" si="6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 t="str">
        <f t="shared" si="4"/>
        <v>May</v>
      </c>
      <c r="T42" s="9" t="str">
        <f t="shared" si="5"/>
        <v>Jun</v>
      </c>
      <c r="U42">
        <f t="shared" si="6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 t="str">
        <f t="shared" si="4"/>
        <v>Sep</v>
      </c>
      <c r="T43" s="9" t="str">
        <f t="shared" si="5"/>
        <v>Oct</v>
      </c>
      <c r="U43">
        <f t="shared" si="6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 t="str">
        <f t="shared" si="4"/>
        <v>Nov</v>
      </c>
      <c r="T44" s="9" t="str">
        <f t="shared" si="5"/>
        <v>Dec</v>
      </c>
      <c r="U44">
        <f t="shared" si="6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 t="str">
        <f t="shared" si="4"/>
        <v>Jun</v>
      </c>
      <c r="T45" s="9" t="str">
        <f t="shared" si="5"/>
        <v>Jul</v>
      </c>
      <c r="U45">
        <f t="shared" si="6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 t="str">
        <f t="shared" si="4"/>
        <v>Aug</v>
      </c>
      <c r="T46" s="9" t="str">
        <f t="shared" si="5"/>
        <v>Oct</v>
      </c>
      <c r="U46">
        <f t="shared" si="6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 t="str">
        <f t="shared" si="4"/>
        <v>Mar</v>
      </c>
      <c r="T47" s="9" t="str">
        <f t="shared" si="5"/>
        <v>Apr</v>
      </c>
      <c r="U47">
        <f t="shared" si="6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 t="str">
        <f t="shared" si="4"/>
        <v>Nov</v>
      </c>
      <c r="T48" s="9" t="str">
        <f t="shared" si="5"/>
        <v>Dec</v>
      </c>
      <c r="U48">
        <f t="shared" si="6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 t="str">
        <f t="shared" si="4"/>
        <v>Oct</v>
      </c>
      <c r="T49" s="9" t="str">
        <f t="shared" si="5"/>
        <v>Dec</v>
      </c>
      <c r="U49">
        <f t="shared" si="6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 t="str">
        <f t="shared" si="4"/>
        <v>Jan</v>
      </c>
      <c r="T50" s="9" t="str">
        <f t="shared" si="5"/>
        <v>Mar</v>
      </c>
      <c r="U50">
        <f t="shared" si="6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 t="str">
        <f t="shared" si="4"/>
        <v>Sep</v>
      </c>
      <c r="T51" s="9" t="str">
        <f t="shared" si="5"/>
        <v>Oct</v>
      </c>
      <c r="U51">
        <f t="shared" si="6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 t="str">
        <f t="shared" si="4"/>
        <v>Dec</v>
      </c>
      <c r="T52" s="9" t="str">
        <f t="shared" si="5"/>
        <v>Jan</v>
      </c>
      <c r="U52">
        <f t="shared" si="6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 t="str">
        <f t="shared" si="4"/>
        <v>Jul</v>
      </c>
      <c r="T53" s="9" t="str">
        <f t="shared" si="5"/>
        <v>Aug</v>
      </c>
      <c r="U53">
        <f t="shared" si="6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 t="str">
        <f t="shared" si="4"/>
        <v>Jun</v>
      </c>
      <c r="T54" s="9" t="str">
        <f t="shared" si="5"/>
        <v>Jul</v>
      </c>
      <c r="U54">
        <f t="shared" si="6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 t="str">
        <f t="shared" si="4"/>
        <v>Mar</v>
      </c>
      <c r="T55" s="9" t="str">
        <f t="shared" si="5"/>
        <v>Apr</v>
      </c>
      <c r="U55">
        <f t="shared" si="6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 t="str">
        <f t="shared" si="4"/>
        <v>Nov</v>
      </c>
      <c r="T56" s="9" t="str">
        <f t="shared" si="5"/>
        <v>Dec</v>
      </c>
      <c r="U56">
        <f t="shared" si="6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 t="str">
        <f t="shared" si="4"/>
        <v>May</v>
      </c>
      <c r="T57" s="9" t="str">
        <f t="shared" si="5"/>
        <v>May</v>
      </c>
      <c r="U57">
        <f t="shared" si="6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 t="str">
        <f t="shared" si="4"/>
        <v>May</v>
      </c>
      <c r="T58" s="9" t="str">
        <f t="shared" si="5"/>
        <v>Jun</v>
      </c>
      <c r="U58">
        <f t="shared" si="6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 t="str">
        <f t="shared" si="4"/>
        <v>Mar</v>
      </c>
      <c r="T59" s="9" t="str">
        <f t="shared" si="5"/>
        <v>Apr</v>
      </c>
      <c r="U59">
        <f t="shared" si="6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 t="str">
        <f t="shared" si="4"/>
        <v>Oct</v>
      </c>
      <c r="T60" s="9" t="str">
        <f t="shared" si="5"/>
        <v>Nov</v>
      </c>
      <c r="U60">
        <f t="shared" si="6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 t="str">
        <f t="shared" si="4"/>
        <v>Aug</v>
      </c>
      <c r="T61" s="9" t="str">
        <f t="shared" si="5"/>
        <v>Sep</v>
      </c>
      <c r="U61">
        <f t="shared" si="6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 t="str">
        <f t="shared" si="4"/>
        <v>Mar</v>
      </c>
      <c r="T62" s="9" t="str">
        <f t="shared" si="5"/>
        <v>Mar</v>
      </c>
      <c r="U62">
        <f t="shared" si="6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 t="str">
        <f t="shared" si="4"/>
        <v>May</v>
      </c>
      <c r="T63" s="9" t="str">
        <f t="shared" si="5"/>
        <v>Jun</v>
      </c>
      <c r="U63">
        <f t="shared" si="6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 t="str">
        <f t="shared" si="4"/>
        <v>Feb</v>
      </c>
      <c r="T64" s="9" t="str">
        <f t="shared" si="5"/>
        <v>Mar</v>
      </c>
      <c r="U64">
        <f t="shared" si="6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 t="str">
        <f t="shared" si="4"/>
        <v>Dec</v>
      </c>
      <c r="T65" s="9" t="str">
        <f t="shared" si="5"/>
        <v>Dec</v>
      </c>
      <c r="U65">
        <f t="shared" si="6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 t="str">
        <f t="shared" si="4"/>
        <v>Jun</v>
      </c>
      <c r="T66" s="9" t="str">
        <f t="shared" si="5"/>
        <v>Jul</v>
      </c>
      <c r="U66">
        <f t="shared" si="6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9" t="str">
        <f t="shared" ref="S67:S130" si="11">TEXT((J67/86400)+25569+(-5/24),"mmm")</f>
        <v>Jul</v>
      </c>
      <c r="T67" s="9" t="str">
        <f t="shared" ref="T67:T130" si="12">TEXT((I67/86400)+25569+(-5/24),"mmm")</f>
        <v>Aug</v>
      </c>
      <c r="U67">
        <f t="shared" ref="U67:U130" si="13">YEAR((J67/86400)+25569+(-5/24))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9" t="str">
        <f t="shared" si="11"/>
        <v>Jun</v>
      </c>
      <c r="T68" s="9" t="str">
        <f t="shared" si="12"/>
        <v>Jul</v>
      </c>
      <c r="U68">
        <f t="shared" si="13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 t="str">
        <f t="shared" si="11"/>
        <v>Jun</v>
      </c>
      <c r="T69" s="9" t="str">
        <f t="shared" si="12"/>
        <v>Jul</v>
      </c>
      <c r="U69">
        <f t="shared" si="13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9" t="str">
        <f t="shared" si="11"/>
        <v>Jan</v>
      </c>
      <c r="T70" s="9" t="str">
        <f t="shared" si="12"/>
        <v>Feb</v>
      </c>
      <c r="U70">
        <f t="shared" si="13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9" t="str">
        <f t="shared" si="11"/>
        <v>Aug</v>
      </c>
      <c r="T71" s="9" t="str">
        <f t="shared" si="12"/>
        <v>Oct</v>
      </c>
      <c r="U71">
        <f t="shared" si="13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9" t="str">
        <f t="shared" si="11"/>
        <v>Jul</v>
      </c>
      <c r="T72" s="9" t="str">
        <f t="shared" si="12"/>
        <v>Sep</v>
      </c>
      <c r="U72">
        <f t="shared" si="13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9" t="str">
        <f t="shared" si="11"/>
        <v>Mar</v>
      </c>
      <c r="T73" s="9" t="str">
        <f t="shared" si="12"/>
        <v>May</v>
      </c>
      <c r="U73">
        <f t="shared" si="13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9" t="str">
        <f t="shared" si="11"/>
        <v>Oct</v>
      </c>
      <c r="T74" s="9" t="str">
        <f t="shared" si="12"/>
        <v>Nov</v>
      </c>
      <c r="U74">
        <f t="shared" si="13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9" t="str">
        <f t="shared" si="11"/>
        <v>Feb</v>
      </c>
      <c r="T75" s="9" t="str">
        <f t="shared" si="12"/>
        <v>May</v>
      </c>
      <c r="U75">
        <f t="shared" si="13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9" t="str">
        <f t="shared" si="11"/>
        <v>Dec</v>
      </c>
      <c r="T76" s="9" t="str">
        <f t="shared" si="12"/>
        <v>Jan</v>
      </c>
      <c r="U76">
        <f t="shared" si="13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9" t="str">
        <f t="shared" si="11"/>
        <v>Mar</v>
      </c>
      <c r="T77" s="9" t="str">
        <f t="shared" si="12"/>
        <v>Apr</v>
      </c>
      <c r="U77">
        <f t="shared" si="13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9" t="str">
        <f t="shared" si="11"/>
        <v>Oct</v>
      </c>
      <c r="T78" s="9" t="str">
        <f t="shared" si="12"/>
        <v>Dec</v>
      </c>
      <c r="U78">
        <f t="shared" si="13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9" t="str">
        <f t="shared" si="11"/>
        <v>Mar</v>
      </c>
      <c r="T79" s="9" t="str">
        <f t="shared" si="12"/>
        <v>May</v>
      </c>
      <c r="U79">
        <f t="shared" si="13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9" t="str">
        <f t="shared" si="11"/>
        <v>Aug</v>
      </c>
      <c r="T80" s="9" t="str">
        <f t="shared" si="12"/>
        <v>Sep</v>
      </c>
      <c r="U80">
        <f t="shared" si="13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9" t="str">
        <f t="shared" si="11"/>
        <v>Mar</v>
      </c>
      <c r="T81" s="9" t="str">
        <f t="shared" si="12"/>
        <v>Apr</v>
      </c>
      <c r="U81">
        <f t="shared" si="13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9" t="str">
        <f t="shared" si="11"/>
        <v>Nov</v>
      </c>
      <c r="T82" s="9" t="str">
        <f t="shared" si="12"/>
        <v>Dec</v>
      </c>
      <c r="U82">
        <f t="shared" si="13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9" t="str">
        <f t="shared" si="11"/>
        <v>Jul</v>
      </c>
      <c r="T83" s="9" t="str">
        <f t="shared" si="12"/>
        <v>Jul</v>
      </c>
      <c r="U83">
        <f t="shared" si="13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9" t="str">
        <f t="shared" si="11"/>
        <v>Sep</v>
      </c>
      <c r="T84" s="9" t="str">
        <f t="shared" si="12"/>
        <v>Oct</v>
      </c>
      <c r="U84">
        <f t="shared" si="13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9" t="str">
        <f t="shared" si="11"/>
        <v>Feb</v>
      </c>
      <c r="T85" s="9" t="str">
        <f t="shared" si="12"/>
        <v>Feb</v>
      </c>
      <c r="U85">
        <f t="shared" si="13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9" t="str">
        <f t="shared" si="11"/>
        <v>Apr</v>
      </c>
      <c r="T86" s="9" t="str">
        <f t="shared" si="12"/>
        <v>May</v>
      </c>
      <c r="U86">
        <f t="shared" si="13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9" t="str">
        <f t="shared" si="11"/>
        <v>Aug</v>
      </c>
      <c r="T87" s="9" t="str">
        <f t="shared" si="12"/>
        <v>Sep</v>
      </c>
      <c r="U87">
        <f t="shared" si="13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9" t="str">
        <f t="shared" si="11"/>
        <v>Oct</v>
      </c>
      <c r="T88" s="9" t="str">
        <f t="shared" si="12"/>
        <v>Dec</v>
      </c>
      <c r="U88">
        <f t="shared" si="13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9" t="str">
        <f t="shared" si="11"/>
        <v>May</v>
      </c>
      <c r="T89" s="9" t="str">
        <f t="shared" si="12"/>
        <v>Jun</v>
      </c>
      <c r="U89">
        <f t="shared" si="13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9" t="str">
        <f t="shared" si="11"/>
        <v>May</v>
      </c>
      <c r="T90" s="9" t="str">
        <f t="shared" si="12"/>
        <v>Jun</v>
      </c>
      <c r="U90">
        <f t="shared" si="13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9" t="str">
        <f t="shared" si="11"/>
        <v>May</v>
      </c>
      <c r="T91" s="9" t="str">
        <f t="shared" si="12"/>
        <v>Jun</v>
      </c>
      <c r="U91">
        <f t="shared" si="13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9" t="str">
        <f t="shared" si="11"/>
        <v>Jun</v>
      </c>
      <c r="T92" s="9" t="str">
        <f t="shared" si="12"/>
        <v>Jul</v>
      </c>
      <c r="U92">
        <f t="shared" si="13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9" t="str">
        <f t="shared" si="11"/>
        <v>Mar</v>
      </c>
      <c r="T93" s="9" t="str">
        <f t="shared" si="12"/>
        <v>May</v>
      </c>
      <c r="U93">
        <f t="shared" si="13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9" t="str">
        <f t="shared" si="11"/>
        <v>Dec</v>
      </c>
      <c r="T94" s="9" t="str">
        <f t="shared" si="12"/>
        <v>Feb</v>
      </c>
      <c r="U94">
        <f t="shared" si="13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9" t="str">
        <f t="shared" si="11"/>
        <v>Jun</v>
      </c>
      <c r="T95" s="9" t="str">
        <f t="shared" si="12"/>
        <v>Jul</v>
      </c>
      <c r="U95">
        <f t="shared" si="13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9" t="str">
        <f t="shared" si="11"/>
        <v>Mar</v>
      </c>
      <c r="T96" s="9" t="str">
        <f t="shared" si="12"/>
        <v>Apr</v>
      </c>
      <c r="U96">
        <f t="shared" si="13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9" t="str">
        <f t="shared" si="11"/>
        <v>Jan</v>
      </c>
      <c r="T97" s="9" t="str">
        <f t="shared" si="12"/>
        <v>Feb</v>
      </c>
      <c r="U97">
        <f t="shared" si="13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9" t="str">
        <f t="shared" si="11"/>
        <v>May</v>
      </c>
      <c r="T98" s="9" t="str">
        <f t="shared" si="12"/>
        <v>Jul</v>
      </c>
      <c r="U98">
        <f t="shared" si="13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9" t="str">
        <f t="shared" si="11"/>
        <v>Jun</v>
      </c>
      <c r="T99" s="9" t="str">
        <f t="shared" si="12"/>
        <v>Jul</v>
      </c>
      <c r="U99">
        <f t="shared" si="13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9" t="str">
        <f t="shared" si="11"/>
        <v>Nov</v>
      </c>
      <c r="T100" s="9" t="str">
        <f t="shared" si="12"/>
        <v>Dec</v>
      </c>
      <c r="U100">
        <f t="shared" si="13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9" t="str">
        <f t="shared" si="11"/>
        <v>Dec</v>
      </c>
      <c r="T101" s="9" t="str">
        <f t="shared" si="12"/>
        <v>Jan</v>
      </c>
      <c r="U101">
        <f t="shared" si="13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9" t="str">
        <f t="shared" si="11"/>
        <v>Oct</v>
      </c>
      <c r="T102" s="9" t="str">
        <f t="shared" si="12"/>
        <v>Nov</v>
      </c>
      <c r="U102">
        <f t="shared" si="13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 t="str">
        <f t="shared" si="11"/>
        <v>Dec</v>
      </c>
      <c r="T103" s="9" t="str">
        <f t="shared" si="12"/>
        <v>Jan</v>
      </c>
      <c r="U103">
        <f t="shared" si="13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9" t="str">
        <f t="shared" si="11"/>
        <v>Nov</v>
      </c>
      <c r="T104" s="9" t="str">
        <f t="shared" si="12"/>
        <v>Dec</v>
      </c>
      <c r="U104">
        <f t="shared" si="13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9" t="str">
        <f t="shared" si="11"/>
        <v>Feb</v>
      </c>
      <c r="T105" s="9" t="str">
        <f t="shared" si="12"/>
        <v>Mar</v>
      </c>
      <c r="U105">
        <f t="shared" si="13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9" t="str">
        <f t="shared" si="11"/>
        <v>Mar</v>
      </c>
      <c r="T106" s="9" t="str">
        <f t="shared" si="12"/>
        <v>Apr</v>
      </c>
      <c r="U106">
        <f t="shared" si="13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9" t="str">
        <f t="shared" si="11"/>
        <v>Apr</v>
      </c>
      <c r="T107" s="9" t="str">
        <f t="shared" si="12"/>
        <v>May</v>
      </c>
      <c r="U107">
        <f t="shared" si="13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9" t="str">
        <f t="shared" si="11"/>
        <v>Mar</v>
      </c>
      <c r="T108" s="9" t="str">
        <f t="shared" si="12"/>
        <v>Apr</v>
      </c>
      <c r="U108">
        <f t="shared" si="13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9" t="str">
        <f t="shared" si="11"/>
        <v>Apr</v>
      </c>
      <c r="T109" s="9" t="str">
        <f t="shared" si="12"/>
        <v>Apr</v>
      </c>
      <c r="U109">
        <f t="shared" si="13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9" t="str">
        <f t="shared" si="11"/>
        <v>Apr</v>
      </c>
      <c r="T110" s="9" t="str">
        <f t="shared" si="12"/>
        <v>May</v>
      </c>
      <c r="U110">
        <f t="shared" si="13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9" t="str">
        <f t="shared" si="11"/>
        <v>Jan</v>
      </c>
      <c r="T111" s="9" t="str">
        <f t="shared" si="12"/>
        <v>Feb</v>
      </c>
      <c r="U111">
        <f t="shared" si="13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9" t="str">
        <f t="shared" si="11"/>
        <v>Oct</v>
      </c>
      <c r="T112" s="9" t="str">
        <f t="shared" si="12"/>
        <v>Nov</v>
      </c>
      <c r="U112">
        <f t="shared" si="13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9" t="str">
        <f t="shared" si="11"/>
        <v>May</v>
      </c>
      <c r="T113" s="9" t="str">
        <f t="shared" si="12"/>
        <v>May</v>
      </c>
      <c r="U113">
        <f t="shared" si="13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9" t="str">
        <f t="shared" si="11"/>
        <v>Mar</v>
      </c>
      <c r="T114" s="9" t="str">
        <f t="shared" si="12"/>
        <v>Apr</v>
      </c>
      <c r="U114">
        <f t="shared" si="13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9" t="str">
        <f t="shared" si="11"/>
        <v>Jul</v>
      </c>
      <c r="T115" s="9" t="str">
        <f t="shared" si="12"/>
        <v>Aug</v>
      </c>
      <c r="U115">
        <f t="shared" si="13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9" t="str">
        <f t="shared" si="11"/>
        <v>Nov</v>
      </c>
      <c r="T116" s="9" t="str">
        <f t="shared" si="12"/>
        <v>Jan</v>
      </c>
      <c r="U116">
        <f t="shared" si="13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9" t="str">
        <f t="shared" si="11"/>
        <v>Jan</v>
      </c>
      <c r="T117" s="9" t="str">
        <f t="shared" si="12"/>
        <v>Feb</v>
      </c>
      <c r="U117">
        <f t="shared" si="13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9" t="str">
        <f t="shared" si="11"/>
        <v>Feb</v>
      </c>
      <c r="T118" s="9" t="str">
        <f t="shared" si="12"/>
        <v>Apr</v>
      </c>
      <c r="U118">
        <f t="shared" si="13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9" t="str">
        <f t="shared" si="11"/>
        <v>Mar</v>
      </c>
      <c r="T119" s="9" t="str">
        <f t="shared" si="12"/>
        <v>Jun</v>
      </c>
      <c r="U119">
        <f t="shared" si="13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9" t="str">
        <f t="shared" si="11"/>
        <v>Jun</v>
      </c>
      <c r="T120" s="9" t="str">
        <f t="shared" si="12"/>
        <v>Jul</v>
      </c>
      <c r="U120">
        <f t="shared" si="13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9" t="str">
        <f t="shared" si="11"/>
        <v>Jul</v>
      </c>
      <c r="T121" s="9" t="str">
        <f t="shared" si="12"/>
        <v>Aug</v>
      </c>
      <c r="U121">
        <f t="shared" si="13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8305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 t="str">
        <f t="shared" si="11"/>
        <v>Sep</v>
      </c>
      <c r="T122" s="9" t="str">
        <f t="shared" si="12"/>
        <v>Oct</v>
      </c>
      <c r="U122">
        <f t="shared" si="13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8305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 t="str">
        <f t="shared" si="11"/>
        <v>Apr</v>
      </c>
      <c r="T123" s="9" t="str">
        <f t="shared" si="12"/>
        <v>Apr</v>
      </c>
      <c r="U123">
        <f t="shared" si="13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8305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9" t="str">
        <f t="shared" si="11"/>
        <v>Aug</v>
      </c>
      <c r="T124" s="9" t="str">
        <f t="shared" si="12"/>
        <v>Oct</v>
      </c>
      <c r="U124">
        <f t="shared" si="13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8305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9" t="str">
        <f t="shared" si="11"/>
        <v>Sep</v>
      </c>
      <c r="T125" s="9" t="str">
        <f t="shared" si="12"/>
        <v>Oct</v>
      </c>
      <c r="U125">
        <f t="shared" si="13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8305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9" t="str">
        <f t="shared" si="11"/>
        <v>Apr</v>
      </c>
      <c r="T126" s="9" t="str">
        <f t="shared" si="12"/>
        <v>May</v>
      </c>
      <c r="U126">
        <f t="shared" si="13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8305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9" t="str">
        <f t="shared" si="11"/>
        <v>Dec</v>
      </c>
      <c r="T127" s="9" t="str">
        <f t="shared" si="12"/>
        <v>Feb</v>
      </c>
      <c r="U127">
        <f t="shared" si="13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8305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9" t="str">
        <f t="shared" si="11"/>
        <v>May</v>
      </c>
      <c r="T128" s="9" t="str">
        <f t="shared" si="12"/>
        <v>Jun</v>
      </c>
      <c r="U128">
        <f t="shared" si="13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8305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 t="str">
        <f t="shared" si="11"/>
        <v>Mar</v>
      </c>
      <c r="T129" s="9" t="str">
        <f t="shared" si="12"/>
        <v>Apr</v>
      </c>
      <c r="U129">
        <f t="shared" si="13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8305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9" t="str">
        <f t="shared" si="11"/>
        <v>Sep</v>
      </c>
      <c r="T130" s="9" t="str">
        <f t="shared" si="12"/>
        <v>Oct</v>
      </c>
      <c r="U130">
        <f t="shared" si="13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8305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9" t="str">
        <f t="shared" ref="S131:S194" si="18">TEXT((J131/86400)+25569+(-5/24),"mmm")</f>
        <v>Aug</v>
      </c>
      <c r="T131" s="9" t="str">
        <f t="shared" ref="T131:T194" si="19">TEXT((I131/86400)+25569+(-5/24),"mmm")</f>
        <v>Oct</v>
      </c>
      <c r="U131">
        <f t="shared" ref="U131:U194" si="20">YEAR((J131/86400)+25569+(-5/24))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8305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9" t="str">
        <f t="shared" si="18"/>
        <v>May</v>
      </c>
      <c r="T132" s="9" t="str">
        <f t="shared" si="19"/>
        <v>Jun</v>
      </c>
      <c r="U132">
        <f t="shared" si="20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8305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9" t="str">
        <f t="shared" si="18"/>
        <v>Jun</v>
      </c>
      <c r="T133" s="9" t="str">
        <f t="shared" si="19"/>
        <v>Jul</v>
      </c>
      <c r="U133">
        <f t="shared" si="20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8305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4"/>
        <v>9.5687499999999995E-2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 t="str">
        <f t="shared" si="18"/>
        <v>Sep</v>
      </c>
      <c r="T134" s="9" t="str">
        <f t="shared" si="19"/>
        <v>Nov</v>
      </c>
      <c r="U134">
        <f t="shared" si="20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8305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9" t="str">
        <f t="shared" si="18"/>
        <v>May</v>
      </c>
      <c r="T135" s="9" t="str">
        <f t="shared" si="19"/>
        <v>May</v>
      </c>
      <c r="U135">
        <f t="shared" si="20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8305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9" t="str">
        <f t="shared" si="18"/>
        <v>Aug</v>
      </c>
      <c r="T136" s="9" t="str">
        <f t="shared" si="19"/>
        <v>Sep</v>
      </c>
      <c r="U136">
        <f t="shared" si="20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8305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4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 t="str">
        <f t="shared" si="18"/>
        <v>May</v>
      </c>
      <c r="T137" s="9" t="str">
        <f t="shared" si="19"/>
        <v>Jul</v>
      </c>
      <c r="U137">
        <f t="shared" si="20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8305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9" t="str">
        <f t="shared" si="18"/>
        <v>Apr</v>
      </c>
      <c r="T138" s="9" t="str">
        <f t="shared" si="19"/>
        <v>May</v>
      </c>
      <c r="U138">
        <f t="shared" si="20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8305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9" t="str">
        <f t="shared" si="18"/>
        <v>Aug</v>
      </c>
      <c r="T139" s="9" t="str">
        <f t="shared" si="19"/>
        <v>Oct</v>
      </c>
      <c r="U139">
        <f t="shared" si="20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8305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4"/>
        <v>3.1413333333333335E-2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 t="str">
        <f t="shared" si="18"/>
        <v>Jul</v>
      </c>
      <c r="T140" s="9" t="str">
        <f t="shared" si="19"/>
        <v>Jul</v>
      </c>
      <c r="U140">
        <f t="shared" si="20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8305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 t="str">
        <f t="shared" si="18"/>
        <v>Jul</v>
      </c>
      <c r="T141" s="9" t="str">
        <f t="shared" si="19"/>
        <v>Jul</v>
      </c>
      <c r="U141">
        <f t="shared" si="20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8305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9" t="str">
        <f t="shared" si="18"/>
        <v>Feb</v>
      </c>
      <c r="T142" s="9" t="str">
        <f t="shared" si="19"/>
        <v>Mar</v>
      </c>
      <c r="U142">
        <f t="shared" si="20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8305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4"/>
        <v>0.10775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 t="str">
        <f t="shared" si="18"/>
        <v>Apr</v>
      </c>
      <c r="T143" s="9" t="str">
        <f t="shared" si="19"/>
        <v>May</v>
      </c>
      <c r="U143">
        <f t="shared" si="20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8305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4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 t="str">
        <f t="shared" si="18"/>
        <v>Oct</v>
      </c>
      <c r="T144" s="9" t="str">
        <f t="shared" si="19"/>
        <v>Nov</v>
      </c>
      <c r="U144">
        <f t="shared" si="20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8305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9" t="str">
        <f t="shared" si="18"/>
        <v>Jul</v>
      </c>
      <c r="T145" s="9" t="str">
        <f t="shared" si="19"/>
        <v>Sep</v>
      </c>
      <c r="U145">
        <f t="shared" si="20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8305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4"/>
        <v>0.27600000000000002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 t="str">
        <f t="shared" si="18"/>
        <v>Feb</v>
      </c>
      <c r="T146" s="9" t="str">
        <f t="shared" si="19"/>
        <v>Apr</v>
      </c>
      <c r="U146">
        <f t="shared" si="20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8305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4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 t="str">
        <f t="shared" si="18"/>
        <v>Jul</v>
      </c>
      <c r="T147" s="9" t="str">
        <f t="shared" si="19"/>
        <v>Aug</v>
      </c>
      <c r="U147">
        <f t="shared" si="20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8305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4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 t="str">
        <f t="shared" si="18"/>
        <v>Nov</v>
      </c>
      <c r="T148" s="9" t="str">
        <f t="shared" si="19"/>
        <v>Jan</v>
      </c>
      <c r="U148">
        <f t="shared" si="20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8305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9" t="str">
        <f t="shared" si="18"/>
        <v>Nov</v>
      </c>
      <c r="T149" s="9" t="str">
        <f t="shared" si="19"/>
        <v>Jan</v>
      </c>
      <c r="U149">
        <f t="shared" si="20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8305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4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 t="str">
        <f t="shared" si="18"/>
        <v>Jan</v>
      </c>
      <c r="T150" s="9" t="str">
        <f t="shared" si="19"/>
        <v>Feb</v>
      </c>
      <c r="U150">
        <f t="shared" si="20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8305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4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 t="str">
        <f t="shared" si="18"/>
        <v>Nov</v>
      </c>
      <c r="T151" s="9" t="str">
        <f t="shared" si="19"/>
        <v>Dec</v>
      </c>
      <c r="U151">
        <f t="shared" si="20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8305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4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 t="str">
        <f t="shared" si="18"/>
        <v>Mar</v>
      </c>
      <c r="T152" s="9" t="str">
        <f t="shared" si="19"/>
        <v>May</v>
      </c>
      <c r="U152">
        <f t="shared" si="20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8305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4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 t="str">
        <f t="shared" si="18"/>
        <v>Apr</v>
      </c>
      <c r="T153" s="9" t="str">
        <f t="shared" si="19"/>
        <v>Jun</v>
      </c>
      <c r="U153">
        <f t="shared" si="20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8305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4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 t="str">
        <f t="shared" si="18"/>
        <v>Aug</v>
      </c>
      <c r="T154" s="9" t="str">
        <f t="shared" si="19"/>
        <v>Sep</v>
      </c>
      <c r="U154">
        <f t="shared" si="20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8305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4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 t="str">
        <f t="shared" si="18"/>
        <v>Oct</v>
      </c>
      <c r="T155" s="9" t="str">
        <f t="shared" si="19"/>
        <v>Dec</v>
      </c>
      <c r="U155">
        <f t="shared" si="20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8305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4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 t="str">
        <f t="shared" si="18"/>
        <v>Apr</v>
      </c>
      <c r="T156" s="9" t="str">
        <f t="shared" si="19"/>
        <v>Jun</v>
      </c>
      <c r="U156">
        <f t="shared" si="20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8305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4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 t="str">
        <f t="shared" si="18"/>
        <v>Jun</v>
      </c>
      <c r="T157" s="9" t="str">
        <f t="shared" si="19"/>
        <v>Jul</v>
      </c>
      <c r="U157">
        <f t="shared" si="20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8305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4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 t="str">
        <f t="shared" si="18"/>
        <v>Jun</v>
      </c>
      <c r="T158" s="9" t="str">
        <f t="shared" si="19"/>
        <v>Aug</v>
      </c>
      <c r="U158">
        <f t="shared" si="20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8305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4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 t="str">
        <f t="shared" si="18"/>
        <v>Jan</v>
      </c>
      <c r="T159" s="9" t="str">
        <f t="shared" si="19"/>
        <v>Feb</v>
      </c>
      <c r="U159">
        <f t="shared" si="20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8305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9" t="str">
        <f t="shared" si="18"/>
        <v>Sep</v>
      </c>
      <c r="T160" s="9" t="str">
        <f t="shared" si="19"/>
        <v>Oct</v>
      </c>
      <c r="U160">
        <f t="shared" si="20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8305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4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 t="str">
        <f t="shared" si="18"/>
        <v>May</v>
      </c>
      <c r="T161" s="9" t="str">
        <f t="shared" si="19"/>
        <v>Jul</v>
      </c>
      <c r="U161">
        <f t="shared" si="20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9" t="str">
        <f t="shared" si="18"/>
        <v>Jun</v>
      </c>
      <c r="T162" s="9" t="str">
        <f t="shared" si="19"/>
        <v>Aug</v>
      </c>
      <c r="U162">
        <f t="shared" si="20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4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9" t="str">
        <f t="shared" si="18"/>
        <v>Jun</v>
      </c>
      <c r="T163" s="9" t="str">
        <f t="shared" si="19"/>
        <v>Jul</v>
      </c>
      <c r="U163">
        <f t="shared" si="20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4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 t="str">
        <f t="shared" si="18"/>
        <v>Jul</v>
      </c>
      <c r="T164" s="9" t="str">
        <f t="shared" si="19"/>
        <v>Aug</v>
      </c>
      <c r="U164">
        <f t="shared" si="20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9" t="str">
        <f t="shared" si="18"/>
        <v>Aug</v>
      </c>
      <c r="T165" s="9" t="str">
        <f t="shared" si="19"/>
        <v>Sep</v>
      </c>
      <c r="U165">
        <f t="shared" si="20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4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 t="str">
        <f t="shared" si="18"/>
        <v>Jul</v>
      </c>
      <c r="T166" s="9" t="str">
        <f t="shared" si="19"/>
        <v>Sep</v>
      </c>
      <c r="U166">
        <f t="shared" si="20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9" t="str">
        <f t="shared" si="18"/>
        <v>Dec</v>
      </c>
      <c r="T167" s="9" t="str">
        <f t="shared" si="19"/>
        <v>Jan</v>
      </c>
      <c r="U167">
        <f t="shared" si="20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4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 t="str">
        <f t="shared" si="18"/>
        <v>Dec</v>
      </c>
      <c r="T168" s="9" t="str">
        <f t="shared" si="19"/>
        <v>Jan</v>
      </c>
      <c r="U168">
        <f t="shared" si="20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4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 t="str">
        <f t="shared" si="18"/>
        <v>Jun</v>
      </c>
      <c r="T169" s="9" t="str">
        <f t="shared" si="19"/>
        <v>Aug</v>
      </c>
      <c r="U169">
        <f t="shared" si="20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4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 t="str">
        <f t="shared" si="18"/>
        <v>Feb</v>
      </c>
      <c r="T170" s="9" t="str">
        <f t="shared" si="19"/>
        <v>Mar</v>
      </c>
      <c r="U170">
        <f t="shared" si="20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4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 t="str">
        <f t="shared" si="18"/>
        <v>Sep</v>
      </c>
      <c r="T171" s="9" t="str">
        <f t="shared" si="19"/>
        <v>Oct</v>
      </c>
      <c r="U171">
        <f t="shared" si="20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4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 t="str">
        <f t="shared" si="18"/>
        <v>Jul</v>
      </c>
      <c r="T172" s="9" t="str">
        <f t="shared" si="19"/>
        <v>Aug</v>
      </c>
      <c r="U172">
        <f t="shared" si="20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4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9" t="str">
        <f t="shared" si="18"/>
        <v>Jun</v>
      </c>
      <c r="T173" s="9" t="str">
        <f t="shared" si="19"/>
        <v>Aug</v>
      </c>
      <c r="U173">
        <f t="shared" si="20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9" t="str">
        <f t="shared" si="18"/>
        <v>Feb</v>
      </c>
      <c r="T174" s="9" t="str">
        <f t="shared" si="19"/>
        <v>Mar</v>
      </c>
      <c r="U174">
        <f t="shared" si="20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9" t="str">
        <f t="shared" si="18"/>
        <v>Jan</v>
      </c>
      <c r="T175" s="9" t="str">
        <f t="shared" si="19"/>
        <v>Feb</v>
      </c>
      <c r="U175">
        <f t="shared" si="20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9" t="str">
        <f t="shared" si="18"/>
        <v>Mar</v>
      </c>
      <c r="T176" s="9" t="str">
        <f t="shared" si="19"/>
        <v>May</v>
      </c>
      <c r="U176">
        <f t="shared" si="20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4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 t="str">
        <f t="shared" si="18"/>
        <v>Aug</v>
      </c>
      <c r="T177" s="9" t="str">
        <f t="shared" si="19"/>
        <v>Aug</v>
      </c>
      <c r="U177">
        <f t="shared" si="20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9" t="str">
        <f t="shared" si="18"/>
        <v>Jul</v>
      </c>
      <c r="T178" s="9" t="str">
        <f t="shared" si="19"/>
        <v>Aug</v>
      </c>
      <c r="U178">
        <f t="shared" si="20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4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 t="str">
        <f t="shared" si="18"/>
        <v>Mar</v>
      </c>
      <c r="T179" s="9" t="str">
        <f t="shared" si="19"/>
        <v>Mar</v>
      </c>
      <c r="U179">
        <f t="shared" si="20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9" t="str">
        <f t="shared" si="18"/>
        <v>Oct</v>
      </c>
      <c r="T180" s="9" t="str">
        <f t="shared" si="19"/>
        <v>Nov</v>
      </c>
      <c r="U180">
        <f t="shared" si="20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4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 t="str">
        <f t="shared" si="18"/>
        <v>Feb</v>
      </c>
      <c r="T181" s="9" t="str">
        <f t="shared" si="19"/>
        <v>Mar</v>
      </c>
      <c r="U181">
        <f t="shared" si="20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4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 t="str">
        <f t="shared" si="18"/>
        <v>Mar</v>
      </c>
      <c r="T182" s="9" t="str">
        <f t="shared" si="19"/>
        <v>Apr</v>
      </c>
      <c r="U182">
        <f t="shared" si="20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4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 t="str">
        <f t="shared" si="18"/>
        <v>May</v>
      </c>
      <c r="T183" s="9" t="str">
        <f t="shared" si="19"/>
        <v>Jun</v>
      </c>
      <c r="U183">
        <f t="shared" si="20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9" t="str">
        <f t="shared" si="18"/>
        <v>Dec</v>
      </c>
      <c r="T184" s="9" t="str">
        <f t="shared" si="19"/>
        <v>Jan</v>
      </c>
      <c r="U184">
        <f t="shared" si="20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4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 t="str">
        <f t="shared" si="18"/>
        <v>Oct</v>
      </c>
      <c r="T185" s="9" t="str">
        <f t="shared" si="19"/>
        <v>Nov</v>
      </c>
      <c r="U185">
        <f t="shared" si="20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4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 t="str">
        <f t="shared" si="18"/>
        <v>Jul</v>
      </c>
      <c r="T186" s="9" t="str">
        <f t="shared" si="19"/>
        <v>Aug</v>
      </c>
      <c r="U186">
        <f t="shared" si="20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4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 t="str">
        <f t="shared" si="18"/>
        <v>Jul</v>
      </c>
      <c r="T187" s="9" t="str">
        <f t="shared" si="19"/>
        <v>Aug</v>
      </c>
      <c r="U187">
        <f t="shared" si="20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9" t="str">
        <f t="shared" si="18"/>
        <v>Feb</v>
      </c>
      <c r="T188" s="9" t="str">
        <f t="shared" si="19"/>
        <v>Mar</v>
      </c>
      <c r="U188">
        <f t="shared" si="20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4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 t="str">
        <f t="shared" si="18"/>
        <v>Jun</v>
      </c>
      <c r="T189" s="9" t="str">
        <f t="shared" si="19"/>
        <v>Jul</v>
      </c>
      <c r="U189">
        <f t="shared" si="20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9" t="str">
        <f t="shared" si="18"/>
        <v>Aug</v>
      </c>
      <c r="T190" s="9" t="str">
        <f t="shared" si="19"/>
        <v>Sep</v>
      </c>
      <c r="U190">
        <f t="shared" si="20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4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 t="str">
        <f t="shared" si="18"/>
        <v>Jul</v>
      </c>
      <c r="T191" s="9" t="str">
        <f t="shared" si="19"/>
        <v>Sep</v>
      </c>
      <c r="U191">
        <f t="shared" si="20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4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 t="str">
        <f t="shared" si="18"/>
        <v>Jun</v>
      </c>
      <c r="T192" s="9" t="str">
        <f t="shared" si="19"/>
        <v>Jun</v>
      </c>
      <c r="U192">
        <f t="shared" si="20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4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 t="str">
        <f t="shared" si="18"/>
        <v>Aug</v>
      </c>
      <c r="T193" s="9" t="str">
        <f t="shared" si="19"/>
        <v>Oct</v>
      </c>
      <c r="U193">
        <f t="shared" si="20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4"/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 t="str">
        <f t="shared" si="18"/>
        <v>Sep</v>
      </c>
      <c r="T194" s="9" t="str">
        <f t="shared" si="19"/>
        <v>Oct</v>
      </c>
      <c r="U194">
        <f t="shared" si="20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21">E195/D195</f>
        <v>0</v>
      </c>
      <c r="P195" s="6" t="e">
        <f t="shared" ref="P195:P258" si="22">E195/L195</f>
        <v>#DIV/0!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9" t="str">
        <f t="shared" ref="S195:S258" si="25">TEXT((J195/86400)+25569+(-5/24),"mmm")</f>
        <v>Sep</v>
      </c>
      <c r="T195" s="9" t="str">
        <f t="shared" ref="T195:T258" si="26">TEXT((I195/86400)+25569+(-5/24),"mmm")</f>
        <v>Nov</v>
      </c>
      <c r="U195">
        <f t="shared" ref="U195:U258" si="27">YEAR((J195/86400)+25569+(-5/24))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21"/>
        <v>1.1999999999999999E-3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9" t="str">
        <f t="shared" si="25"/>
        <v>Jan</v>
      </c>
      <c r="T196" s="9" t="str">
        <f t="shared" si="26"/>
        <v>Mar</v>
      </c>
      <c r="U196">
        <f t="shared" si="2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9" t="str">
        <f t="shared" si="25"/>
        <v>May</v>
      </c>
      <c r="T197" s="9" t="str">
        <f t="shared" si="26"/>
        <v>Jul</v>
      </c>
      <c r="U197">
        <f t="shared" si="2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21"/>
        <v>0.41857142857142859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9" t="str">
        <f t="shared" si="25"/>
        <v>Sep</v>
      </c>
      <c r="T198" s="9" t="str">
        <f t="shared" si="26"/>
        <v>Oct</v>
      </c>
      <c r="U198">
        <f t="shared" si="2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21"/>
        <v>0.1048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 t="str">
        <f t="shared" si="25"/>
        <v>Jan</v>
      </c>
      <c r="T199" s="9" t="str">
        <f t="shared" si="26"/>
        <v>Feb</v>
      </c>
      <c r="U199">
        <f t="shared" si="2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21"/>
        <v>1.116E-2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 t="str">
        <f t="shared" si="25"/>
        <v>Sep</v>
      </c>
      <c r="T200" s="9" t="str">
        <f t="shared" si="26"/>
        <v>Oct</v>
      </c>
      <c r="U200">
        <f t="shared" si="2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9" t="str">
        <f t="shared" si="25"/>
        <v>Aug</v>
      </c>
      <c r="T201" s="9" t="str">
        <f t="shared" si="26"/>
        <v>Aug</v>
      </c>
      <c r="U201">
        <f t="shared" si="2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21"/>
        <v>0.26192500000000002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9" t="str">
        <f t="shared" si="25"/>
        <v>Aug</v>
      </c>
      <c r="T202" s="9" t="str">
        <f t="shared" si="26"/>
        <v>Sep</v>
      </c>
      <c r="U202">
        <f t="shared" si="2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21"/>
        <v>0.58461538461538465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9" t="str">
        <f t="shared" si="25"/>
        <v>Jan</v>
      </c>
      <c r="T203" s="9" t="str">
        <f t="shared" si="26"/>
        <v>Feb</v>
      </c>
      <c r="U203">
        <f t="shared" si="2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9" t="str">
        <f t="shared" si="25"/>
        <v>Sep</v>
      </c>
      <c r="T204" s="9" t="str">
        <f t="shared" si="26"/>
        <v>Oct</v>
      </c>
      <c r="U204">
        <f t="shared" si="2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21"/>
        <v>0.2984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 t="str">
        <f t="shared" si="25"/>
        <v>Nov</v>
      </c>
      <c r="T205" s="9" t="str">
        <f t="shared" si="26"/>
        <v>Jan</v>
      </c>
      <c r="U205">
        <f t="shared" si="27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21"/>
        <v>0.50721666666666665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9" t="str">
        <f t="shared" si="25"/>
        <v>Jul</v>
      </c>
      <c r="T206" s="9" t="str">
        <f t="shared" si="26"/>
        <v>Aug</v>
      </c>
      <c r="U206">
        <f t="shared" si="2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21"/>
        <v>0.16250000000000001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9" t="str">
        <f t="shared" si="25"/>
        <v>Sep</v>
      </c>
      <c r="T207" s="9" t="str">
        <f t="shared" si="26"/>
        <v>Oct</v>
      </c>
      <c r="U207">
        <f t="shared" si="2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9" t="str">
        <f t="shared" si="25"/>
        <v>Jul</v>
      </c>
      <c r="T208" s="9" t="str">
        <f t="shared" si="26"/>
        <v>Aug</v>
      </c>
      <c r="U208">
        <f t="shared" si="2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21"/>
        <v>0.15214285714285714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9" t="str">
        <f t="shared" si="25"/>
        <v>Dec</v>
      </c>
      <c r="T209" s="9" t="str">
        <f t="shared" si="26"/>
        <v>Jan</v>
      </c>
      <c r="U209">
        <f t="shared" si="27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9" t="str">
        <f t="shared" si="25"/>
        <v>Nov</v>
      </c>
      <c r="T210" s="9" t="str">
        <f t="shared" si="26"/>
        <v>Dec</v>
      </c>
      <c r="U210">
        <f t="shared" si="2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9" t="str">
        <f t="shared" si="25"/>
        <v>Jun</v>
      </c>
      <c r="T211" s="9" t="str">
        <f t="shared" si="26"/>
        <v>Jul</v>
      </c>
      <c r="U211">
        <f t="shared" si="2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21"/>
        <v>0.2525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9" t="str">
        <f t="shared" si="25"/>
        <v>Sep</v>
      </c>
      <c r="T212" s="9" t="str">
        <f t="shared" si="26"/>
        <v>Oct</v>
      </c>
      <c r="U212">
        <f t="shared" si="2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21"/>
        <v>0.44600000000000001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9" t="str">
        <f t="shared" si="25"/>
        <v>Aug</v>
      </c>
      <c r="T213" s="9" t="str">
        <f t="shared" si="26"/>
        <v>Sep</v>
      </c>
      <c r="U213">
        <f t="shared" si="2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21"/>
        <v>1.5873015873015873E-4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9" t="str">
        <f t="shared" si="25"/>
        <v>Feb</v>
      </c>
      <c r="T214" s="9" t="str">
        <f t="shared" si="26"/>
        <v>Apr</v>
      </c>
      <c r="U214">
        <f t="shared" si="2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21"/>
        <v>4.0000000000000002E-4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 t="str">
        <f t="shared" si="25"/>
        <v>Jul</v>
      </c>
      <c r="T215" s="9" t="str">
        <f t="shared" si="26"/>
        <v>Aug</v>
      </c>
      <c r="U215">
        <f t="shared" si="2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21"/>
        <v>8.0000000000000007E-5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9" t="str">
        <f t="shared" si="25"/>
        <v>Jan</v>
      </c>
      <c r="T216" s="9" t="str">
        <f t="shared" si="26"/>
        <v>Mar</v>
      </c>
      <c r="U216">
        <f t="shared" si="2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21"/>
        <v>2.2727272727272726E-3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 t="str">
        <f t="shared" si="25"/>
        <v>Jan</v>
      </c>
      <c r="T217" s="9" t="str">
        <f t="shared" si="26"/>
        <v>Feb</v>
      </c>
      <c r="U217">
        <f t="shared" si="2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21"/>
        <v>0.55698440000000005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9" t="str">
        <f t="shared" si="25"/>
        <v>Mar</v>
      </c>
      <c r="T218" s="9" t="str">
        <f t="shared" si="26"/>
        <v>Apr</v>
      </c>
      <c r="U218">
        <f t="shared" si="2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21"/>
        <v>0.11942999999999999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9" t="str">
        <f t="shared" si="25"/>
        <v>Nov</v>
      </c>
      <c r="T219" s="9" t="str">
        <f t="shared" si="26"/>
        <v>Dec</v>
      </c>
      <c r="U219">
        <f t="shared" si="2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21"/>
        <v>0.02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 t="str">
        <f t="shared" si="25"/>
        <v>Mar</v>
      </c>
      <c r="T220" s="9" t="str">
        <f t="shared" si="26"/>
        <v>May</v>
      </c>
      <c r="U220">
        <f t="shared" si="2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21"/>
        <v>0.17630000000000001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9" t="str">
        <f t="shared" si="25"/>
        <v>Feb</v>
      </c>
      <c r="T221" s="9" t="str">
        <f t="shared" si="26"/>
        <v>Apr</v>
      </c>
      <c r="U221">
        <f t="shared" si="2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21"/>
        <v>7.1999999999999998E-3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 t="str">
        <f t="shared" si="25"/>
        <v>Jul</v>
      </c>
      <c r="T222" s="9" t="str">
        <f t="shared" si="26"/>
        <v>Aug</v>
      </c>
      <c r="U222">
        <f t="shared" si="2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9" t="str">
        <f t="shared" si="25"/>
        <v>Jan</v>
      </c>
      <c r="T223" s="9" t="str">
        <f t="shared" si="26"/>
        <v>Mar</v>
      </c>
      <c r="U223">
        <f t="shared" si="2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21"/>
        <v>0.13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 t="str">
        <f t="shared" si="25"/>
        <v>Jan</v>
      </c>
      <c r="T224" s="9" t="str">
        <f t="shared" si="26"/>
        <v>Mar</v>
      </c>
      <c r="U224">
        <f t="shared" si="2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9" t="str">
        <f t="shared" si="25"/>
        <v>Apr</v>
      </c>
      <c r="T225" s="9" t="str">
        <f t="shared" si="26"/>
        <v>May</v>
      </c>
      <c r="U225">
        <f t="shared" si="2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9" t="str">
        <f t="shared" si="25"/>
        <v>May</v>
      </c>
      <c r="T226" s="9" t="str">
        <f t="shared" si="26"/>
        <v>Jul</v>
      </c>
      <c r="U226">
        <f t="shared" si="2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9" t="str">
        <f t="shared" si="25"/>
        <v>Mar</v>
      </c>
      <c r="T227" s="9" t="str">
        <f t="shared" si="26"/>
        <v>Apr</v>
      </c>
      <c r="U227">
        <f t="shared" si="2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21"/>
        <v>8.6206896551724137E-3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 t="str">
        <f t="shared" si="25"/>
        <v>Apr</v>
      </c>
      <c r="T228" s="9" t="str">
        <f t="shared" si="26"/>
        <v>May</v>
      </c>
      <c r="U228">
        <f t="shared" si="2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9" t="str">
        <f t="shared" si="25"/>
        <v>Jun</v>
      </c>
      <c r="T229" s="9" t="str">
        <f t="shared" si="26"/>
        <v>Jul</v>
      </c>
      <c r="U229">
        <f t="shared" si="2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9" t="str">
        <f t="shared" si="25"/>
        <v>Apr</v>
      </c>
      <c r="T230" s="9" t="str">
        <f t="shared" si="26"/>
        <v>Jun</v>
      </c>
      <c r="U230">
        <f t="shared" si="2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9" t="str">
        <f t="shared" si="25"/>
        <v>Jan</v>
      </c>
      <c r="T231" s="9" t="str">
        <f t="shared" si="26"/>
        <v>Feb</v>
      </c>
      <c r="U231">
        <f t="shared" si="2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21"/>
        <v>4.0000000000000001E-3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 t="str">
        <f t="shared" si="25"/>
        <v>May</v>
      </c>
      <c r="T232" s="9" t="str">
        <f t="shared" si="26"/>
        <v>Jun</v>
      </c>
      <c r="U232">
        <f t="shared" si="2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9" t="str">
        <f t="shared" si="25"/>
        <v>Dec</v>
      </c>
      <c r="T233" s="9" t="str">
        <f t="shared" si="26"/>
        <v>Jan</v>
      </c>
      <c r="U233">
        <f t="shared" si="27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21"/>
        <v>2.75E-2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9" t="str">
        <f t="shared" si="25"/>
        <v>Jan</v>
      </c>
      <c r="T234" s="9" t="str">
        <f t="shared" si="26"/>
        <v>Feb</v>
      </c>
      <c r="U234">
        <f t="shared" si="2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9" t="str">
        <f t="shared" si="25"/>
        <v>Aug</v>
      </c>
      <c r="T235" s="9" t="str">
        <f t="shared" si="26"/>
        <v>Sep</v>
      </c>
      <c r="U235">
        <f t="shared" si="2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21"/>
        <v>0.40100000000000002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 t="str">
        <f t="shared" si="25"/>
        <v>May</v>
      </c>
      <c r="T236" s="9" t="str">
        <f t="shared" si="26"/>
        <v>Jun</v>
      </c>
      <c r="U236">
        <f t="shared" si="2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9" t="str">
        <f t="shared" si="25"/>
        <v>Jun</v>
      </c>
      <c r="T237" s="9" t="str">
        <f t="shared" si="26"/>
        <v>Jul</v>
      </c>
      <c r="U237">
        <f t="shared" si="2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9" t="str">
        <f t="shared" si="25"/>
        <v>Nov</v>
      </c>
      <c r="T238" s="9" t="str">
        <f t="shared" si="26"/>
        <v>Jan</v>
      </c>
      <c r="U238">
        <f t="shared" si="27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21"/>
        <v>3.3333333333333335E-3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 t="str">
        <f t="shared" si="25"/>
        <v>Jan</v>
      </c>
      <c r="T239" s="9" t="str">
        <f t="shared" si="26"/>
        <v>Mar</v>
      </c>
      <c r="U239">
        <f t="shared" si="2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9" t="str">
        <f t="shared" si="25"/>
        <v>Dec</v>
      </c>
      <c r="T240" s="9" t="str">
        <f t="shared" si="26"/>
        <v>Dec</v>
      </c>
      <c r="U240">
        <f t="shared" si="2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21"/>
        <v>0.25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 t="str">
        <f t="shared" si="25"/>
        <v>Oct</v>
      </c>
      <c r="T241" s="9" t="str">
        <f t="shared" si="26"/>
        <v>Nov</v>
      </c>
      <c r="U241">
        <f t="shared" si="2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21"/>
        <v>1.0763413333333334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9" t="str">
        <f t="shared" si="25"/>
        <v>Mar</v>
      </c>
      <c r="T242" s="9" t="str">
        <f t="shared" si="26"/>
        <v>May</v>
      </c>
      <c r="U242">
        <f t="shared" si="2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21"/>
        <v>1.1263736263736264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9" t="str">
        <f t="shared" si="25"/>
        <v>Nov</v>
      </c>
      <c r="T243" s="9" t="str">
        <f t="shared" si="26"/>
        <v>Dec</v>
      </c>
      <c r="U243">
        <f t="shared" si="2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21"/>
        <v>1.1346153846153846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9" t="str">
        <f t="shared" si="25"/>
        <v>Nov</v>
      </c>
      <c r="T244" s="9" t="str">
        <f t="shared" si="26"/>
        <v>Dec</v>
      </c>
      <c r="U244">
        <f t="shared" si="2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21"/>
        <v>1.0259199999999999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9" t="str">
        <f t="shared" si="25"/>
        <v>Jan</v>
      </c>
      <c r="T245" s="9" t="str">
        <f t="shared" si="26"/>
        <v>Feb</v>
      </c>
      <c r="U245">
        <f t="shared" si="2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21"/>
        <v>1.1375714285714287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9" t="str">
        <f t="shared" si="25"/>
        <v>Feb</v>
      </c>
      <c r="T246" s="9" t="str">
        <f t="shared" si="26"/>
        <v>Mar</v>
      </c>
      <c r="U246">
        <f t="shared" si="2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21"/>
        <v>1.0371999999999999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9" t="str">
        <f t="shared" si="25"/>
        <v>Jul</v>
      </c>
      <c r="T247" s="9" t="str">
        <f t="shared" si="26"/>
        <v>Aug</v>
      </c>
      <c r="U247">
        <f t="shared" si="2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21"/>
        <v>3.0546000000000002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9" t="str">
        <f t="shared" si="25"/>
        <v>Oct</v>
      </c>
      <c r="T248" s="9" t="str">
        <f t="shared" si="26"/>
        <v>Dec</v>
      </c>
      <c r="U248">
        <f t="shared" si="2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21"/>
        <v>1.341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9" t="str">
        <f t="shared" si="25"/>
        <v>Sep</v>
      </c>
      <c r="T249" s="9" t="str">
        <f t="shared" si="26"/>
        <v>Oct</v>
      </c>
      <c r="U249">
        <f t="shared" si="2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21"/>
        <v>1.0133294117647058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9" t="str">
        <f t="shared" si="25"/>
        <v>Nov</v>
      </c>
      <c r="T250" s="9" t="str">
        <f t="shared" si="26"/>
        <v>Jan</v>
      </c>
      <c r="U250">
        <f t="shared" si="27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21"/>
        <v>1.1292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9" t="str">
        <f t="shared" si="25"/>
        <v>Jun</v>
      </c>
      <c r="T251" s="9" t="str">
        <f t="shared" si="26"/>
        <v>Aug</v>
      </c>
      <c r="U251">
        <f t="shared" si="2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21"/>
        <v>1.0558333333333334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9" t="str">
        <f t="shared" si="25"/>
        <v>May</v>
      </c>
      <c r="T252" s="9" t="str">
        <f t="shared" si="26"/>
        <v>Jun</v>
      </c>
      <c r="U252">
        <f t="shared" si="2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21"/>
        <v>1.2557142857142858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9" t="str">
        <f t="shared" si="25"/>
        <v>Apr</v>
      </c>
      <c r="T253" s="9" t="str">
        <f t="shared" si="26"/>
        <v>May</v>
      </c>
      <c r="U253">
        <f t="shared" si="2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21"/>
        <v>1.8455999999999999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9" t="str">
        <f t="shared" si="25"/>
        <v>Mar</v>
      </c>
      <c r="T254" s="9" t="str">
        <f t="shared" si="26"/>
        <v>May</v>
      </c>
      <c r="U254">
        <f t="shared" si="2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21"/>
        <v>1.0073333333333334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9" t="str">
        <f t="shared" si="25"/>
        <v>Jan</v>
      </c>
      <c r="T255" s="9" t="str">
        <f t="shared" si="26"/>
        <v>Feb</v>
      </c>
      <c r="U255">
        <f t="shared" si="2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21"/>
        <v>1.1694724999999999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9" t="str">
        <f t="shared" si="25"/>
        <v>Sep</v>
      </c>
      <c r="T256" s="9" t="str">
        <f t="shared" si="26"/>
        <v>Oct</v>
      </c>
      <c r="U256">
        <f t="shared" si="2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21"/>
        <v>1.0673325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9" t="str">
        <f t="shared" si="25"/>
        <v>Feb</v>
      </c>
      <c r="T257" s="9" t="str">
        <f t="shared" si="26"/>
        <v>Mar</v>
      </c>
      <c r="U257">
        <f t="shared" si="2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21"/>
        <v>1.391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9" t="str">
        <f t="shared" si="25"/>
        <v>Feb</v>
      </c>
      <c r="T258" s="9" t="str">
        <f t="shared" si="26"/>
        <v>Mar</v>
      </c>
      <c r="U258">
        <f t="shared" si="27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8">E259/D259</f>
        <v>1.0672648571428571</v>
      </c>
      <c r="P259" s="6">
        <f t="shared" ref="P259:P322" si="29">E259/L259</f>
        <v>66.70405357142856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9" t="str">
        <f t="shared" ref="S259:S322" si="32">TEXT((J259/86400)+25569+(-5/24),"mmm")</f>
        <v>Apr</v>
      </c>
      <c r="T259" s="9" t="str">
        <f t="shared" ref="T259:T322" si="33">TEXT((I259/86400)+25569+(-5/24),"mmm")</f>
        <v>May</v>
      </c>
      <c r="U259">
        <f t="shared" ref="U259:U322" si="34">YEAR((J259/86400)+25569+(-5/24))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8"/>
        <v>1.9114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9" t="str">
        <f t="shared" si="32"/>
        <v>May</v>
      </c>
      <c r="T260" s="9" t="str">
        <f t="shared" si="33"/>
        <v>Jun</v>
      </c>
      <c r="U260">
        <f t="shared" si="3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8"/>
        <v>1.3193789333333332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9" t="str">
        <f t="shared" si="32"/>
        <v>Mar</v>
      </c>
      <c r="T261" s="9" t="str">
        <f t="shared" si="33"/>
        <v>Apr</v>
      </c>
      <c r="U261">
        <f t="shared" si="3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8"/>
        <v>1.0640000000000001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9" t="str">
        <f t="shared" si="32"/>
        <v>Jun</v>
      </c>
      <c r="T262" s="9" t="str">
        <f t="shared" si="33"/>
        <v>Jul</v>
      </c>
      <c r="U262">
        <f t="shared" si="3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8"/>
        <v>1.0740000000000001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9" t="str">
        <f t="shared" si="32"/>
        <v>Apr</v>
      </c>
      <c r="T263" s="9" t="str">
        <f t="shared" si="33"/>
        <v>Jun</v>
      </c>
      <c r="U263">
        <f t="shared" si="3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8"/>
        <v>2.4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9" t="str">
        <f t="shared" si="32"/>
        <v>Jan</v>
      </c>
      <c r="T264" s="9" t="str">
        <f t="shared" si="33"/>
        <v>Feb</v>
      </c>
      <c r="U264">
        <f t="shared" si="3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8"/>
        <v>1.1808107999999999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9" t="str">
        <f t="shared" si="32"/>
        <v>Aug</v>
      </c>
      <c r="T265" s="9" t="str">
        <f t="shared" si="33"/>
        <v>Sep</v>
      </c>
      <c r="U265">
        <f t="shared" si="3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8"/>
        <v>1.1819999999999999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9" t="str">
        <f t="shared" si="32"/>
        <v>Apr</v>
      </c>
      <c r="T266" s="9" t="str">
        <f t="shared" si="33"/>
        <v>May</v>
      </c>
      <c r="U266">
        <f t="shared" si="3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8"/>
        <v>1.111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9" t="str">
        <f t="shared" si="32"/>
        <v>Mar</v>
      </c>
      <c r="T267" s="9" t="str">
        <f t="shared" si="33"/>
        <v>May</v>
      </c>
      <c r="U267">
        <f t="shared" si="3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8"/>
        <v>1.4550000000000001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9" t="str">
        <f t="shared" si="32"/>
        <v>Jan</v>
      </c>
      <c r="T268" s="9" t="str">
        <f t="shared" si="33"/>
        <v>Apr</v>
      </c>
      <c r="U268">
        <f t="shared" si="3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8"/>
        <v>1.3162883248730965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9" t="str">
        <f t="shared" si="32"/>
        <v>May</v>
      </c>
      <c r="T269" s="9" t="str">
        <f t="shared" si="33"/>
        <v>Jun</v>
      </c>
      <c r="U269">
        <f t="shared" si="3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8"/>
        <v>1.1140000000000001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9" t="str">
        <f t="shared" si="32"/>
        <v>Sep</v>
      </c>
      <c r="T270" s="9" t="str">
        <f t="shared" si="33"/>
        <v>Nov</v>
      </c>
      <c r="U270">
        <f t="shared" si="3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8"/>
        <v>1.4723377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9" t="str">
        <f t="shared" si="32"/>
        <v>Jan</v>
      </c>
      <c r="T271" s="9" t="str">
        <f t="shared" si="33"/>
        <v>Feb</v>
      </c>
      <c r="U271">
        <f t="shared" si="3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8"/>
        <v>1.5260869565217392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9" t="str">
        <f t="shared" si="32"/>
        <v>Apr</v>
      </c>
      <c r="T272" s="9" t="str">
        <f t="shared" si="33"/>
        <v>May</v>
      </c>
      <c r="U272">
        <f t="shared" si="3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8"/>
        <v>1.0468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9" t="str">
        <f t="shared" si="32"/>
        <v>Dec</v>
      </c>
      <c r="T273" s="9" t="str">
        <f t="shared" si="33"/>
        <v>Jan</v>
      </c>
      <c r="U273">
        <f t="shared" si="3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8"/>
        <v>1.7743366666666667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9" t="str">
        <f t="shared" si="32"/>
        <v>Feb</v>
      </c>
      <c r="T274" s="9" t="str">
        <f t="shared" si="33"/>
        <v>Apr</v>
      </c>
      <c r="U274">
        <f t="shared" si="3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8"/>
        <v>1.077758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9" t="str">
        <f t="shared" si="32"/>
        <v>Jun</v>
      </c>
      <c r="T275" s="9" t="str">
        <f t="shared" si="33"/>
        <v>Jul</v>
      </c>
      <c r="U275">
        <f t="shared" si="3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8"/>
        <v>1.56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9" t="str">
        <f t="shared" si="32"/>
        <v>Mar</v>
      </c>
      <c r="T276" s="9" t="str">
        <f t="shared" si="33"/>
        <v>Apr</v>
      </c>
      <c r="U276">
        <f t="shared" si="3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8"/>
        <v>1.08395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9" t="str">
        <f t="shared" si="32"/>
        <v>Oct</v>
      </c>
      <c r="T277" s="9" t="str">
        <f t="shared" si="33"/>
        <v>Nov</v>
      </c>
      <c r="U277">
        <f t="shared" si="3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8"/>
        <v>1.476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9" t="str">
        <f t="shared" si="32"/>
        <v>Feb</v>
      </c>
      <c r="T278" s="9" t="str">
        <f t="shared" si="33"/>
        <v>Apr</v>
      </c>
      <c r="U278">
        <f t="shared" si="3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8"/>
        <v>1.1038153846153846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9" t="str">
        <f t="shared" si="32"/>
        <v>Apr</v>
      </c>
      <c r="T279" s="9" t="str">
        <f t="shared" si="33"/>
        <v>May</v>
      </c>
      <c r="U279">
        <f t="shared" si="3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8"/>
        <v>1.5034814814814814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9" t="str">
        <f t="shared" si="32"/>
        <v>Sep</v>
      </c>
      <c r="T280" s="9" t="str">
        <f t="shared" si="33"/>
        <v>Oct</v>
      </c>
      <c r="U280">
        <f t="shared" si="3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8"/>
        <v>1.5731829411764706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9" t="str">
        <f t="shared" si="32"/>
        <v>Jan</v>
      </c>
      <c r="T281" s="9" t="str">
        <f t="shared" si="33"/>
        <v>Feb</v>
      </c>
      <c r="U281">
        <f t="shared" si="3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8"/>
        <v>1.5614399999999999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9" t="str">
        <f t="shared" si="32"/>
        <v>Apr</v>
      </c>
      <c r="T282" s="9" t="str">
        <f t="shared" si="33"/>
        <v>May</v>
      </c>
      <c r="U282">
        <f t="shared" si="3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8"/>
        <v>1.2058763636363636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9" t="str">
        <f t="shared" si="32"/>
        <v>May</v>
      </c>
      <c r="T283" s="9" t="str">
        <f t="shared" si="33"/>
        <v>Aug</v>
      </c>
      <c r="U283">
        <f t="shared" si="3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8"/>
        <v>1.0118888888888888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9" t="str">
        <f t="shared" si="32"/>
        <v>Jan</v>
      </c>
      <c r="T284" s="9" t="str">
        <f t="shared" si="33"/>
        <v>Feb</v>
      </c>
      <c r="U284">
        <f t="shared" si="3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8"/>
        <v>1.142725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9" t="str">
        <f t="shared" si="32"/>
        <v>May</v>
      </c>
      <c r="T285" s="9" t="str">
        <f t="shared" si="33"/>
        <v>May</v>
      </c>
      <c r="U285">
        <f t="shared" si="3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8"/>
        <v>1.0462615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9" t="str">
        <f t="shared" si="32"/>
        <v>Dec</v>
      </c>
      <c r="T286" s="9" t="str">
        <f t="shared" si="33"/>
        <v>Jan</v>
      </c>
      <c r="U286">
        <f t="shared" si="3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8"/>
        <v>2.2882507142857142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9" t="str">
        <f t="shared" si="32"/>
        <v>Aug</v>
      </c>
      <c r="T287" s="9" t="str">
        <f t="shared" si="33"/>
        <v>Sep</v>
      </c>
      <c r="U287">
        <f t="shared" si="3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8"/>
        <v>1.0915333333333332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9" t="str">
        <f t="shared" si="32"/>
        <v>Feb</v>
      </c>
      <c r="T288" s="9" t="str">
        <f t="shared" si="33"/>
        <v>Mar</v>
      </c>
      <c r="U288">
        <f t="shared" si="3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8"/>
        <v>1.7629999999999999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9" t="str">
        <f t="shared" si="32"/>
        <v>Oct</v>
      </c>
      <c r="T289" s="9" t="str">
        <f t="shared" si="33"/>
        <v>Nov</v>
      </c>
      <c r="U289">
        <f t="shared" si="3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8"/>
        <v>1.0321061999999999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9" t="str">
        <f t="shared" si="32"/>
        <v>May</v>
      </c>
      <c r="T290" s="9" t="str">
        <f t="shared" si="33"/>
        <v>Jun</v>
      </c>
      <c r="U290">
        <f t="shared" si="3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8"/>
        <v>1.0482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9" t="str">
        <f t="shared" si="32"/>
        <v>Oct</v>
      </c>
      <c r="T291" s="9" t="str">
        <f t="shared" si="33"/>
        <v>Nov</v>
      </c>
      <c r="U291">
        <f t="shared" si="3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8"/>
        <v>1.0668444444444445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9" t="str">
        <f t="shared" si="32"/>
        <v>Dec</v>
      </c>
      <c r="T292" s="9" t="str">
        <f t="shared" si="33"/>
        <v>Feb</v>
      </c>
      <c r="U292">
        <f t="shared" si="3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8"/>
        <v>1.2001999999999999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9" t="str">
        <f t="shared" si="32"/>
        <v>Apr</v>
      </c>
      <c r="T293" s="9" t="str">
        <f t="shared" si="33"/>
        <v>Apr</v>
      </c>
      <c r="U293">
        <f t="shared" si="3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8"/>
        <v>1.0150693333333334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9" t="str">
        <f t="shared" si="32"/>
        <v>Sep</v>
      </c>
      <c r="T294" s="9" t="str">
        <f t="shared" si="33"/>
        <v>Oct</v>
      </c>
      <c r="U294">
        <f t="shared" si="3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8"/>
        <v>1.0138461538461538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9" t="str">
        <f t="shared" si="32"/>
        <v>Mar</v>
      </c>
      <c r="T295" s="9" t="str">
        <f t="shared" si="33"/>
        <v>Apr</v>
      </c>
      <c r="U295">
        <f t="shared" si="3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8"/>
        <v>1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 t="str">
        <f t="shared" si="32"/>
        <v>Jun</v>
      </c>
      <c r="T296" s="9" t="str">
        <f t="shared" si="33"/>
        <v>Jul</v>
      </c>
      <c r="U296">
        <f t="shared" si="3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8"/>
        <v>1.3310911999999999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9" t="str">
        <f t="shared" si="32"/>
        <v>Sep</v>
      </c>
      <c r="T297" s="9" t="str">
        <f t="shared" si="33"/>
        <v>Oct</v>
      </c>
      <c r="U297">
        <f t="shared" si="3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8"/>
        <v>1.187262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9" t="str">
        <f t="shared" si="32"/>
        <v>Aug</v>
      </c>
      <c r="T298" s="9" t="str">
        <f t="shared" si="33"/>
        <v>Sep</v>
      </c>
      <c r="U298">
        <f t="shared" si="3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8"/>
        <v>1.0064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9" t="str">
        <f t="shared" si="32"/>
        <v>Mar</v>
      </c>
      <c r="T299" s="9" t="str">
        <f t="shared" si="33"/>
        <v>Apr</v>
      </c>
      <c r="U299">
        <f t="shared" si="3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8"/>
        <v>1.089324126984127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9" t="str">
        <f t="shared" si="32"/>
        <v>Mar</v>
      </c>
      <c r="T300" s="9" t="str">
        <f t="shared" si="33"/>
        <v>May</v>
      </c>
      <c r="U300">
        <f t="shared" si="3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8"/>
        <v>1.789525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9" t="str">
        <f t="shared" si="32"/>
        <v>Oct</v>
      </c>
      <c r="T301" s="9" t="str">
        <f t="shared" si="33"/>
        <v>Nov</v>
      </c>
      <c r="U301">
        <f t="shared" si="3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8"/>
        <v>1.0172264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9" t="str">
        <f t="shared" si="32"/>
        <v>Mar</v>
      </c>
      <c r="T302" s="9" t="str">
        <f t="shared" si="33"/>
        <v>Apr</v>
      </c>
      <c r="U302">
        <f t="shared" si="3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8"/>
        <v>1.1873499999999999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9" t="str">
        <f t="shared" si="32"/>
        <v>Feb</v>
      </c>
      <c r="T303" s="9" t="str">
        <f t="shared" si="33"/>
        <v>Mar</v>
      </c>
      <c r="U303">
        <f t="shared" si="3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8"/>
        <v>1.0045999999999999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9" t="str">
        <f t="shared" si="32"/>
        <v>Jan</v>
      </c>
      <c r="T304" s="9" t="str">
        <f t="shared" si="33"/>
        <v>Feb</v>
      </c>
      <c r="U304">
        <f t="shared" si="3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8"/>
        <v>1.3746666666666667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9" t="str">
        <f t="shared" si="32"/>
        <v>May</v>
      </c>
      <c r="T305" s="9" t="str">
        <f t="shared" si="33"/>
        <v>Jun</v>
      </c>
      <c r="U305">
        <f t="shared" si="3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8"/>
        <v>2.3164705882352941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9" t="str">
        <f t="shared" si="32"/>
        <v>Jul</v>
      </c>
      <c r="T306" s="9" t="str">
        <f t="shared" si="33"/>
        <v>Aug</v>
      </c>
      <c r="U306">
        <f t="shared" si="3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8"/>
        <v>1.3033333333333332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9" t="str">
        <f t="shared" si="32"/>
        <v>Feb</v>
      </c>
      <c r="T307" s="9" t="str">
        <f t="shared" si="33"/>
        <v>Mar</v>
      </c>
      <c r="U307">
        <f t="shared" si="3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8"/>
        <v>2.9289999999999998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9" t="str">
        <f t="shared" si="32"/>
        <v>Feb</v>
      </c>
      <c r="T308" s="9" t="str">
        <f t="shared" si="33"/>
        <v>Mar</v>
      </c>
      <c r="U308">
        <f t="shared" si="3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8"/>
        <v>1.1131818181818183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9" t="str">
        <f t="shared" si="32"/>
        <v>Jan</v>
      </c>
      <c r="T309" s="9" t="str">
        <f t="shared" si="33"/>
        <v>Feb</v>
      </c>
      <c r="U309">
        <f t="shared" si="3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8"/>
        <v>1.0556666666666668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9" t="str">
        <f t="shared" si="32"/>
        <v>Jan</v>
      </c>
      <c r="T310" s="9" t="str">
        <f t="shared" si="33"/>
        <v>Mar</v>
      </c>
      <c r="U310">
        <f t="shared" si="3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8"/>
        <v>1.1894444444444445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9" t="str">
        <f t="shared" si="32"/>
        <v>Aug</v>
      </c>
      <c r="T311" s="9" t="str">
        <f t="shared" si="33"/>
        <v>Sep</v>
      </c>
      <c r="U311">
        <f t="shared" si="3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8"/>
        <v>1.04129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9" t="str">
        <f t="shared" si="32"/>
        <v>Oct</v>
      </c>
      <c r="T312" s="9" t="str">
        <f t="shared" si="33"/>
        <v>Oct</v>
      </c>
      <c r="U312">
        <f t="shared" si="3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8"/>
        <v>1.0410165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9" t="str">
        <f t="shared" si="32"/>
        <v>Nov</v>
      </c>
      <c r="T313" s="9" t="str">
        <f t="shared" si="33"/>
        <v>Jan</v>
      </c>
      <c r="U313">
        <f t="shared" si="3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8"/>
        <v>1.1187499999999999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9" t="str">
        <f t="shared" si="32"/>
        <v>Mar</v>
      </c>
      <c r="T314" s="9" t="str">
        <f t="shared" si="33"/>
        <v>Apr</v>
      </c>
      <c r="U314">
        <f t="shared" si="3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8"/>
        <v>1.0473529411764706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9" t="str">
        <f t="shared" si="32"/>
        <v>Jun</v>
      </c>
      <c r="T315" s="9" t="str">
        <f t="shared" si="33"/>
        <v>Aug</v>
      </c>
      <c r="U315">
        <f t="shared" si="3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8"/>
        <v>3.8515000000000001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9" t="str">
        <f t="shared" si="32"/>
        <v>Jan</v>
      </c>
      <c r="T316" s="9" t="str">
        <f t="shared" si="33"/>
        <v>Mar</v>
      </c>
      <c r="U316">
        <f t="shared" si="3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8"/>
        <v>1.01248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9" t="str">
        <f t="shared" si="32"/>
        <v>Jul</v>
      </c>
      <c r="T317" s="9" t="str">
        <f t="shared" si="33"/>
        <v>Aug</v>
      </c>
      <c r="U317">
        <f t="shared" si="3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8"/>
        <v>1.1377333333333333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9" t="str">
        <f t="shared" si="32"/>
        <v>Nov</v>
      </c>
      <c r="T318" s="9" t="str">
        <f t="shared" si="33"/>
        <v>Dec</v>
      </c>
      <c r="U318">
        <f t="shared" si="3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8"/>
        <v>1.0080333333333333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9" t="str">
        <f t="shared" si="32"/>
        <v>Nov</v>
      </c>
      <c r="T319" s="9" t="str">
        <f t="shared" si="33"/>
        <v>Dec</v>
      </c>
      <c r="U319">
        <f t="shared" si="3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8"/>
        <v>2.8332000000000002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9" t="str">
        <f t="shared" si="32"/>
        <v>Feb</v>
      </c>
      <c r="T320" s="9" t="str">
        <f t="shared" si="33"/>
        <v>Mar</v>
      </c>
      <c r="U320">
        <f t="shared" si="3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8"/>
        <v>1.1268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9" t="str">
        <f t="shared" si="32"/>
        <v>Nov</v>
      </c>
      <c r="T321" s="9" t="str">
        <f t="shared" si="33"/>
        <v>Feb</v>
      </c>
      <c r="U321">
        <f t="shared" si="3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8"/>
        <v>1.0658000000000001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9" t="str">
        <f t="shared" si="32"/>
        <v>Nov</v>
      </c>
      <c r="T322" s="9" t="str">
        <f t="shared" si="33"/>
        <v>Dec</v>
      </c>
      <c r="U322">
        <f t="shared" si="3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5">E323/D323</f>
        <v>1.0266285714285714</v>
      </c>
      <c r="P323" s="6">
        <f t="shared" ref="P323:P386" si="36">E323/L323</f>
        <v>106.62314540059347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9" t="str">
        <f t="shared" ref="S323:S386" si="39">TEXT((J323/86400)+25569+(-5/24),"mmm")</f>
        <v>Oct</v>
      </c>
      <c r="T323" s="9" t="str">
        <f t="shared" ref="T323:T386" si="40">TEXT((I323/86400)+25569+(-5/24),"mmm")</f>
        <v>Nov</v>
      </c>
      <c r="U323">
        <f t="shared" ref="U323:U386" si="41">YEAR((J323/86400)+25569+(-5/24))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5"/>
        <v>1.0791200000000001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9" t="str">
        <f t="shared" si="39"/>
        <v>Apr</v>
      </c>
      <c r="T324" s="9" t="str">
        <f t="shared" si="40"/>
        <v>May</v>
      </c>
      <c r="U324">
        <f t="shared" si="4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5"/>
        <v>1.2307407407407407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9" t="str">
        <f t="shared" si="39"/>
        <v>Nov</v>
      </c>
      <c r="T325" s="9" t="str">
        <f t="shared" si="40"/>
        <v>Dec</v>
      </c>
      <c r="U325">
        <f t="shared" si="4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5"/>
        <v>1.016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9" t="str">
        <f t="shared" si="39"/>
        <v>Jun</v>
      </c>
      <c r="T326" s="9" t="str">
        <f t="shared" si="40"/>
        <v>Aug</v>
      </c>
      <c r="U326">
        <f t="shared" si="4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5"/>
        <v>1.04396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9" t="str">
        <f t="shared" si="39"/>
        <v>Nov</v>
      </c>
      <c r="T327" s="9" t="str">
        <f t="shared" si="40"/>
        <v>Dec</v>
      </c>
      <c r="U327">
        <f t="shared" si="4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5"/>
        <v>1.1292973333333334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9" t="str">
        <f t="shared" si="39"/>
        <v>Feb</v>
      </c>
      <c r="T328" s="9" t="str">
        <f t="shared" si="40"/>
        <v>Mar</v>
      </c>
      <c r="U328">
        <f t="shared" si="4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5"/>
        <v>1.3640000000000001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9" t="str">
        <f t="shared" si="39"/>
        <v>Feb</v>
      </c>
      <c r="T329" s="9" t="str">
        <f t="shared" si="40"/>
        <v>Mar</v>
      </c>
      <c r="U329">
        <f t="shared" si="4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5"/>
        <v>1.036144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9" t="str">
        <f t="shared" si="39"/>
        <v>Oct</v>
      </c>
      <c r="T330" s="9" t="str">
        <f t="shared" si="40"/>
        <v>Oct</v>
      </c>
      <c r="U330">
        <f t="shared" si="4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5"/>
        <v>1.0549999999999999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9" t="str">
        <f t="shared" si="39"/>
        <v>Oct</v>
      </c>
      <c r="T331" s="9" t="str">
        <f t="shared" si="40"/>
        <v>Nov</v>
      </c>
      <c r="U331">
        <f t="shared" si="4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5"/>
        <v>1.0182857142857142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9" t="str">
        <f t="shared" si="39"/>
        <v>Apr</v>
      </c>
      <c r="T332" s="9" t="str">
        <f t="shared" si="40"/>
        <v>May</v>
      </c>
      <c r="U332">
        <f t="shared" si="4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5"/>
        <v>1.0660499999999999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9" t="str">
        <f t="shared" si="39"/>
        <v>May</v>
      </c>
      <c r="T333" s="9" t="str">
        <f t="shared" si="40"/>
        <v>Jun</v>
      </c>
      <c r="U333">
        <f t="shared" si="4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5"/>
        <v>1.13015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9" t="str">
        <f t="shared" si="39"/>
        <v>Sep</v>
      </c>
      <c r="T334" s="9" t="str">
        <f t="shared" si="40"/>
        <v>Oct</v>
      </c>
      <c r="U334">
        <f t="shared" si="4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5"/>
        <v>1.252275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9" t="str">
        <f t="shared" si="39"/>
        <v>Mar</v>
      </c>
      <c r="T335" s="9" t="str">
        <f t="shared" si="40"/>
        <v>Apr</v>
      </c>
      <c r="U335">
        <f t="shared" si="4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5"/>
        <v>1.0119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9" t="str">
        <f t="shared" si="39"/>
        <v>Apr</v>
      </c>
      <c r="T336" s="9" t="str">
        <f t="shared" si="40"/>
        <v>May</v>
      </c>
      <c r="U336">
        <f t="shared" si="4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5"/>
        <v>1.0276470588235294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9" t="str">
        <f t="shared" si="39"/>
        <v>Apr</v>
      </c>
      <c r="T337" s="9" t="str">
        <f t="shared" si="40"/>
        <v>May</v>
      </c>
      <c r="U337">
        <f t="shared" si="4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5"/>
        <v>1.1683911999999999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9" t="str">
        <f t="shared" si="39"/>
        <v>Oct</v>
      </c>
      <c r="T338" s="9" t="str">
        <f t="shared" si="40"/>
        <v>Nov</v>
      </c>
      <c r="U338">
        <f t="shared" si="4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5"/>
        <v>1.0116833333333335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9" t="str">
        <f t="shared" si="39"/>
        <v>Feb</v>
      </c>
      <c r="T339" s="9" t="str">
        <f t="shared" si="40"/>
        <v>Mar</v>
      </c>
      <c r="U339">
        <f t="shared" si="4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5"/>
        <v>1.1013360000000001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9" t="str">
        <f t="shared" si="39"/>
        <v>Jul</v>
      </c>
      <c r="T340" s="9" t="str">
        <f t="shared" si="40"/>
        <v>Sep</v>
      </c>
      <c r="U340">
        <f t="shared" si="4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5"/>
        <v>1.0808333333333333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9" t="str">
        <f t="shared" si="39"/>
        <v>Mar</v>
      </c>
      <c r="T341" s="9" t="str">
        <f t="shared" si="40"/>
        <v>Apr</v>
      </c>
      <c r="U341">
        <f t="shared" si="4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5"/>
        <v>1.2502285714285715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9" t="str">
        <f t="shared" si="39"/>
        <v>Feb</v>
      </c>
      <c r="T342" s="9" t="str">
        <f t="shared" si="40"/>
        <v>Mar</v>
      </c>
      <c r="U342">
        <f t="shared" si="4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5"/>
        <v>1.0671428571428572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9" t="str">
        <f t="shared" si="39"/>
        <v>Sep</v>
      </c>
      <c r="T343" s="9" t="str">
        <f t="shared" si="40"/>
        <v>Sep</v>
      </c>
      <c r="U343">
        <f t="shared" si="4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5"/>
        <v>1.0036639999999999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9" t="str">
        <f t="shared" si="39"/>
        <v>Mar</v>
      </c>
      <c r="T344" s="9" t="str">
        <f t="shared" si="40"/>
        <v>Apr</v>
      </c>
      <c r="U344">
        <f t="shared" si="4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5"/>
        <v>1.0202863333333334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9" t="str">
        <f t="shared" si="39"/>
        <v>Oct</v>
      </c>
      <c r="T345" s="9" t="str">
        <f t="shared" si="40"/>
        <v>Nov</v>
      </c>
      <c r="U345">
        <f t="shared" si="4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5"/>
        <v>1.0208358208955224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9" t="str">
        <f t="shared" si="39"/>
        <v>Apr</v>
      </c>
      <c r="T346" s="9" t="str">
        <f t="shared" si="40"/>
        <v>May</v>
      </c>
      <c r="U346">
        <f t="shared" si="4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5"/>
        <v>1.2327586206896552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9" t="str">
        <f t="shared" si="39"/>
        <v>Apr</v>
      </c>
      <c r="T347" s="9" t="str">
        <f t="shared" si="40"/>
        <v>May</v>
      </c>
      <c r="U347">
        <f t="shared" si="4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5"/>
        <v>1.7028880000000002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9" t="str">
        <f t="shared" si="39"/>
        <v>Sep</v>
      </c>
      <c r="T348" s="9" t="str">
        <f t="shared" si="40"/>
        <v>Oct</v>
      </c>
      <c r="U348">
        <f t="shared" si="4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5"/>
        <v>1.1159049999999999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9" t="str">
        <f t="shared" si="39"/>
        <v>Oct</v>
      </c>
      <c r="T349" s="9" t="str">
        <f t="shared" si="40"/>
        <v>Nov</v>
      </c>
      <c r="U349">
        <f t="shared" si="4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5"/>
        <v>1.03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9" t="str">
        <f t="shared" si="39"/>
        <v>Jul</v>
      </c>
      <c r="T350" s="9" t="str">
        <f t="shared" si="40"/>
        <v>Aug</v>
      </c>
      <c r="U350">
        <f t="shared" si="4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5"/>
        <v>1.0663570159857905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9" t="str">
        <f t="shared" si="39"/>
        <v>Jan</v>
      </c>
      <c r="T351" s="9" t="str">
        <f t="shared" si="40"/>
        <v>Feb</v>
      </c>
      <c r="U351">
        <f t="shared" si="4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5"/>
        <v>1.1476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9" t="str">
        <f t="shared" si="39"/>
        <v>Aug</v>
      </c>
      <c r="T352" s="9" t="str">
        <f t="shared" si="40"/>
        <v>Sep</v>
      </c>
      <c r="U352">
        <f t="shared" si="4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5"/>
        <v>1.2734117647058822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9" t="str">
        <f t="shared" si="39"/>
        <v>Feb</v>
      </c>
      <c r="T353" s="9" t="str">
        <f t="shared" si="40"/>
        <v>Apr</v>
      </c>
      <c r="U353">
        <f t="shared" si="4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5"/>
        <v>1.1656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9" t="str">
        <f t="shared" si="39"/>
        <v>Sep</v>
      </c>
      <c r="T354" s="9" t="str">
        <f t="shared" si="40"/>
        <v>Oct</v>
      </c>
      <c r="U354">
        <f t="shared" si="4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5"/>
        <v>1.0861819426615318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9" t="str">
        <f t="shared" si="39"/>
        <v>Oct</v>
      </c>
      <c r="T355" s="9" t="str">
        <f t="shared" si="40"/>
        <v>Nov</v>
      </c>
      <c r="U355">
        <f t="shared" si="4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5"/>
        <v>1.0394285714285714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9" t="str">
        <f t="shared" si="39"/>
        <v>Mar</v>
      </c>
      <c r="T356" s="9" t="str">
        <f t="shared" si="40"/>
        <v>Apr</v>
      </c>
      <c r="U356">
        <f t="shared" si="4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5"/>
        <v>1.1625714285714286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9" t="str">
        <f t="shared" si="39"/>
        <v>Oct</v>
      </c>
      <c r="T357" s="9" t="str">
        <f t="shared" si="40"/>
        <v>Dec</v>
      </c>
      <c r="U357">
        <f t="shared" si="4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5"/>
        <v>1.0269239999999999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9" t="str">
        <f t="shared" si="39"/>
        <v>Feb</v>
      </c>
      <c r="T358" s="9" t="str">
        <f t="shared" si="40"/>
        <v>Mar</v>
      </c>
      <c r="U358">
        <f t="shared" si="4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5"/>
        <v>1.74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9" t="str">
        <f t="shared" si="39"/>
        <v>Mar</v>
      </c>
      <c r="T359" s="9" t="str">
        <f t="shared" si="40"/>
        <v>Apr</v>
      </c>
      <c r="U359">
        <f t="shared" si="4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5"/>
        <v>1.03088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9" t="str">
        <f t="shared" si="39"/>
        <v>May</v>
      </c>
      <c r="T360" s="9" t="str">
        <f t="shared" si="40"/>
        <v>Jun</v>
      </c>
      <c r="U360">
        <f t="shared" si="4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5"/>
        <v>1.0485537190082646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9" t="str">
        <f t="shared" si="39"/>
        <v>Oct</v>
      </c>
      <c r="T361" s="9" t="str">
        <f t="shared" si="40"/>
        <v>Nov</v>
      </c>
      <c r="U361">
        <f t="shared" si="4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5"/>
        <v>1.0137499999999999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9" t="str">
        <f t="shared" si="39"/>
        <v>Jun</v>
      </c>
      <c r="T362" s="9" t="str">
        <f t="shared" si="40"/>
        <v>Jul</v>
      </c>
      <c r="U362">
        <f t="shared" si="4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5"/>
        <v>1.1107699999999998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9" t="str">
        <f t="shared" si="39"/>
        <v>Oct</v>
      </c>
      <c r="T363" s="9" t="str">
        <f t="shared" si="40"/>
        <v>Nov</v>
      </c>
      <c r="U363">
        <f t="shared" si="4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5"/>
        <v>1.2415933781686497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9" t="str">
        <f t="shared" si="39"/>
        <v>Jul</v>
      </c>
      <c r="T364" s="9" t="str">
        <f t="shared" si="40"/>
        <v>Aug</v>
      </c>
      <c r="U364">
        <f t="shared" si="4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5"/>
        <v>1.0133333333333334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9" t="str">
        <f t="shared" si="39"/>
        <v>Mar</v>
      </c>
      <c r="T365" s="9" t="str">
        <f t="shared" si="40"/>
        <v>May</v>
      </c>
      <c r="U365">
        <f t="shared" si="4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5"/>
        <v>1.1016142857142857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9" t="str">
        <f t="shared" si="39"/>
        <v>May</v>
      </c>
      <c r="T366" s="9" t="str">
        <f t="shared" si="40"/>
        <v>Jun</v>
      </c>
      <c r="U366">
        <f t="shared" si="4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5"/>
        <v>1.0397333333333334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9" t="str">
        <f t="shared" si="39"/>
        <v>Jan</v>
      </c>
      <c r="T367" s="9" t="str">
        <f t="shared" si="40"/>
        <v>Feb</v>
      </c>
      <c r="U367">
        <f t="shared" si="4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5"/>
        <v>1.013157894736842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9" t="str">
        <f t="shared" si="39"/>
        <v>Apr</v>
      </c>
      <c r="T368" s="9" t="str">
        <f t="shared" si="40"/>
        <v>May</v>
      </c>
      <c r="U368">
        <f t="shared" si="4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5"/>
        <v>1.033501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9" t="str">
        <f t="shared" si="39"/>
        <v>Mar</v>
      </c>
      <c r="T369" s="9" t="str">
        <f t="shared" si="40"/>
        <v>Apr</v>
      </c>
      <c r="U369">
        <f t="shared" si="4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5"/>
        <v>1.04112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9" t="str">
        <f t="shared" si="39"/>
        <v>Feb</v>
      </c>
      <c r="T370" s="9" t="str">
        <f t="shared" si="40"/>
        <v>Mar</v>
      </c>
      <c r="U370">
        <f t="shared" si="4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5"/>
        <v>1.1015569230769231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9" t="str">
        <f t="shared" si="39"/>
        <v>Dec</v>
      </c>
      <c r="T371" s="9" t="str">
        <f t="shared" si="40"/>
        <v>Jan</v>
      </c>
      <c r="U371">
        <f t="shared" si="41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5"/>
        <v>1.2202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9" t="str">
        <f t="shared" si="39"/>
        <v>Dec</v>
      </c>
      <c r="T372" s="9" t="str">
        <f t="shared" si="40"/>
        <v>Jan</v>
      </c>
      <c r="U372">
        <f t="shared" si="41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5"/>
        <v>1.1416866666666667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9" t="str">
        <f t="shared" si="39"/>
        <v>Dec</v>
      </c>
      <c r="T373" s="9" t="str">
        <f t="shared" si="40"/>
        <v>Feb</v>
      </c>
      <c r="U373">
        <f t="shared" si="41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5"/>
        <v>1.2533333333333334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9" t="str">
        <f t="shared" si="39"/>
        <v>Feb</v>
      </c>
      <c r="T374" s="9" t="str">
        <f t="shared" si="40"/>
        <v>Apr</v>
      </c>
      <c r="U374">
        <f t="shared" si="4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5"/>
        <v>1.0666666666666667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9" t="str">
        <f t="shared" si="39"/>
        <v>Jun</v>
      </c>
      <c r="T375" s="9" t="str">
        <f t="shared" si="40"/>
        <v>Jul</v>
      </c>
      <c r="U375">
        <f t="shared" si="4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5"/>
        <v>1.3065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9" t="str">
        <f t="shared" si="39"/>
        <v>Aug</v>
      </c>
      <c r="T376" s="9" t="str">
        <f t="shared" si="40"/>
        <v>Sep</v>
      </c>
      <c r="U376">
        <f t="shared" si="4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5"/>
        <v>1.2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9" t="str">
        <f t="shared" si="39"/>
        <v>Jan</v>
      </c>
      <c r="T377" s="9" t="str">
        <f t="shared" si="40"/>
        <v>Mar</v>
      </c>
      <c r="U377">
        <f t="shared" si="4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5"/>
        <v>1.0595918367346939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9" t="str">
        <f t="shared" si="39"/>
        <v>Jul</v>
      </c>
      <c r="T378" s="9" t="str">
        <f t="shared" si="40"/>
        <v>Aug</v>
      </c>
      <c r="U378">
        <f t="shared" si="4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5"/>
        <v>1.1439999999999999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9" t="str">
        <f t="shared" si="39"/>
        <v>Oct</v>
      </c>
      <c r="T379" s="9" t="str">
        <f t="shared" si="40"/>
        <v>Nov</v>
      </c>
      <c r="U379">
        <f t="shared" si="4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5"/>
        <v>1.1176666666666666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9" t="str">
        <f t="shared" si="39"/>
        <v>Jan</v>
      </c>
      <c r="T380" s="9" t="str">
        <f t="shared" si="40"/>
        <v>Jan</v>
      </c>
      <c r="U380">
        <f t="shared" si="4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5"/>
        <v>1.1608000000000001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9" t="str">
        <f t="shared" si="39"/>
        <v>Mar</v>
      </c>
      <c r="T381" s="9" t="str">
        <f t="shared" si="40"/>
        <v>May</v>
      </c>
      <c r="U381">
        <f t="shared" si="4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5"/>
        <v>1.415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9" t="str">
        <f t="shared" si="39"/>
        <v>Dec</v>
      </c>
      <c r="T382" s="9" t="str">
        <f t="shared" si="40"/>
        <v>Jan</v>
      </c>
      <c r="U382">
        <f t="shared" si="41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5"/>
        <v>1.0472999999999999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9" t="str">
        <f t="shared" si="39"/>
        <v>Jun</v>
      </c>
      <c r="T383" s="9" t="str">
        <f t="shared" si="40"/>
        <v>Jul</v>
      </c>
      <c r="U383">
        <f t="shared" si="4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5"/>
        <v>2.5583333333333331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9" t="str">
        <f t="shared" si="39"/>
        <v>Aug</v>
      </c>
      <c r="T384" s="9" t="str">
        <f t="shared" si="40"/>
        <v>Sep</v>
      </c>
      <c r="U384">
        <f t="shared" si="4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5"/>
        <v>2.0670670670670672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9" t="str">
        <f t="shared" si="39"/>
        <v>Apr</v>
      </c>
      <c r="T385" s="9" t="str">
        <f t="shared" si="40"/>
        <v>May</v>
      </c>
      <c r="U385">
        <f t="shared" si="4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5"/>
        <v>1.1210500000000001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9" t="str">
        <f t="shared" si="39"/>
        <v>Dec</v>
      </c>
      <c r="T386" s="9" t="str">
        <f t="shared" si="40"/>
        <v>Jan</v>
      </c>
      <c r="U386">
        <f t="shared" si="41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42">E387/D387</f>
        <v>1.05982</v>
      </c>
      <c r="P387" s="6">
        <f t="shared" ref="P387:P450" si="43">E387/L387</f>
        <v>111.79535864978902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9" t="str">
        <f t="shared" ref="S387:S450" si="46">TEXT((J387/86400)+25569+(-5/24),"mmm")</f>
        <v>Oct</v>
      </c>
      <c r="T387" s="9" t="str">
        <f t="shared" ref="T387:T450" si="47">TEXT((I387/86400)+25569+(-5/24),"mmm")</f>
        <v>Nov</v>
      </c>
      <c r="U387">
        <f t="shared" ref="U387:U450" si="48">YEAR((J387/86400)+25569+(-5/24))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42"/>
        <v>1.0016666666666667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9" t="str">
        <f t="shared" si="46"/>
        <v>Jul</v>
      </c>
      <c r="T388" s="9" t="str">
        <f t="shared" si="47"/>
        <v>Aug</v>
      </c>
      <c r="U388">
        <f t="shared" si="48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42"/>
        <v>2.1398947368421051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9" t="str">
        <f t="shared" si="46"/>
        <v>Jul</v>
      </c>
      <c r="T389" s="9" t="str">
        <f t="shared" si="47"/>
        <v>Aug</v>
      </c>
      <c r="U389">
        <f t="shared" si="48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42"/>
        <v>1.2616000000000001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9" t="str">
        <f t="shared" si="46"/>
        <v>Jun</v>
      </c>
      <c r="T390" s="9" t="str">
        <f t="shared" si="47"/>
        <v>Jul</v>
      </c>
      <c r="U390">
        <f t="shared" si="48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42"/>
        <v>1.8153547058823529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9" t="str">
        <f t="shared" si="46"/>
        <v>Feb</v>
      </c>
      <c r="T391" s="9" t="str">
        <f t="shared" si="47"/>
        <v>Mar</v>
      </c>
      <c r="U391">
        <f t="shared" si="48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42"/>
        <v>1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9" t="str">
        <f t="shared" si="46"/>
        <v>Apr</v>
      </c>
      <c r="T392" s="9" t="str">
        <f t="shared" si="47"/>
        <v>May</v>
      </c>
      <c r="U392">
        <f t="shared" si="48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42"/>
        <v>1.0061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9" t="str">
        <f t="shared" si="46"/>
        <v>Nov</v>
      </c>
      <c r="T393" s="9" t="str">
        <f t="shared" si="47"/>
        <v>Dec</v>
      </c>
      <c r="U393">
        <f t="shared" si="48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42"/>
        <v>1.009027027027027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9" t="str">
        <f t="shared" si="46"/>
        <v>Aug</v>
      </c>
      <c r="T394" s="9" t="str">
        <f t="shared" si="47"/>
        <v>Sep</v>
      </c>
      <c r="U394">
        <f t="shared" si="48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42"/>
        <v>1.10446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9" t="str">
        <f t="shared" si="46"/>
        <v>Sep</v>
      </c>
      <c r="T395" s="9" t="str">
        <f t="shared" si="47"/>
        <v>Oct</v>
      </c>
      <c r="U395">
        <f t="shared" si="48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42"/>
        <v>1.118936170212766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 t="str">
        <f t="shared" si="46"/>
        <v>Feb</v>
      </c>
      <c r="T396" s="9" t="str">
        <f t="shared" si="47"/>
        <v>Apr</v>
      </c>
      <c r="U396">
        <f t="shared" si="48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42"/>
        <v>1.0804450000000001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9" t="str">
        <f t="shared" si="46"/>
        <v>Mar</v>
      </c>
      <c r="T397" s="9" t="str">
        <f t="shared" si="47"/>
        <v>Apr</v>
      </c>
      <c r="U397">
        <f t="shared" si="48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42"/>
        <v>1.0666666666666667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9" t="str">
        <f t="shared" si="46"/>
        <v>Jun</v>
      </c>
      <c r="T398" s="9" t="str">
        <f t="shared" si="47"/>
        <v>Jul</v>
      </c>
      <c r="U398">
        <f t="shared" si="48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42"/>
        <v>1.0390027322404372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9" t="str">
        <f t="shared" si="46"/>
        <v>Jul</v>
      </c>
      <c r="T399" s="9" t="str">
        <f t="shared" si="47"/>
        <v>Aug</v>
      </c>
      <c r="U399">
        <f t="shared" si="48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42"/>
        <v>1.2516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9" t="str">
        <f t="shared" si="46"/>
        <v>Mar</v>
      </c>
      <c r="T400" s="9" t="str">
        <f t="shared" si="47"/>
        <v>Apr</v>
      </c>
      <c r="U400">
        <f t="shared" si="48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42"/>
        <v>1.0680499999999999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9" t="str">
        <f t="shared" si="46"/>
        <v>Nov</v>
      </c>
      <c r="T401" s="9" t="str">
        <f t="shared" si="47"/>
        <v>Dec</v>
      </c>
      <c r="U401">
        <f t="shared" si="48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42"/>
        <v>1.1230249999999999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9" t="str">
        <f t="shared" si="46"/>
        <v>Apr</v>
      </c>
      <c r="T402" s="9" t="str">
        <f t="shared" si="47"/>
        <v>May</v>
      </c>
      <c r="U402">
        <f t="shared" si="48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42"/>
        <v>1.0381199999999999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9" t="str">
        <f t="shared" si="46"/>
        <v>Jul</v>
      </c>
      <c r="T403" s="9" t="str">
        <f t="shared" si="47"/>
        <v>Aug</v>
      </c>
      <c r="U403">
        <f t="shared" si="48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42"/>
        <v>1.4165000000000001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9" t="str">
        <f t="shared" si="46"/>
        <v>Oct</v>
      </c>
      <c r="T404" s="9" t="str">
        <f t="shared" si="47"/>
        <v>Nov</v>
      </c>
      <c r="U404">
        <f t="shared" si="48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42"/>
        <v>1.0526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9" t="str">
        <f t="shared" si="46"/>
        <v>Jun</v>
      </c>
      <c r="T405" s="9" t="str">
        <f t="shared" si="47"/>
        <v>Aug</v>
      </c>
      <c r="U405">
        <f t="shared" si="48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42"/>
        <v>1.0309142857142857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9" t="str">
        <f t="shared" si="46"/>
        <v>Jan</v>
      </c>
      <c r="T406" s="9" t="str">
        <f t="shared" si="47"/>
        <v>Feb</v>
      </c>
      <c r="U406">
        <f t="shared" si="48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42"/>
        <v>1.0765957446808512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 t="str">
        <f t="shared" si="46"/>
        <v>Feb</v>
      </c>
      <c r="T407" s="9" t="str">
        <f t="shared" si="47"/>
        <v>Mar</v>
      </c>
      <c r="U407">
        <f t="shared" si="48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42"/>
        <v>1.0770464285714285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9" t="str">
        <f t="shared" si="46"/>
        <v>Apr</v>
      </c>
      <c r="T408" s="9" t="str">
        <f t="shared" si="47"/>
        <v>May</v>
      </c>
      <c r="U408">
        <f t="shared" si="48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42"/>
        <v>1.0155000000000001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9" t="str">
        <f t="shared" si="46"/>
        <v>Sep</v>
      </c>
      <c r="T409" s="9" t="str">
        <f t="shared" si="47"/>
        <v>Nov</v>
      </c>
      <c r="U409">
        <f t="shared" si="48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42"/>
        <v>1.0143766666666667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9" t="str">
        <f t="shared" si="46"/>
        <v>Sep</v>
      </c>
      <c r="T410" s="9" t="str">
        <f t="shared" si="47"/>
        <v>Nov</v>
      </c>
      <c r="U410">
        <f t="shared" si="48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42"/>
        <v>1.3680000000000001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 t="str">
        <f t="shared" si="46"/>
        <v>Jun</v>
      </c>
      <c r="T411" s="9" t="str">
        <f t="shared" si="47"/>
        <v>Jul</v>
      </c>
      <c r="U411">
        <f t="shared" si="48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42"/>
        <v>1.2829999999999999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9" t="str">
        <f t="shared" si="46"/>
        <v>Apr</v>
      </c>
      <c r="T412" s="9" t="str">
        <f t="shared" si="47"/>
        <v>Jun</v>
      </c>
      <c r="U412">
        <f t="shared" si="48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42"/>
        <v>1.0105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9" t="str">
        <f t="shared" si="46"/>
        <v>Nov</v>
      </c>
      <c r="T413" s="9" t="str">
        <f t="shared" si="47"/>
        <v>Dec</v>
      </c>
      <c r="U413">
        <f t="shared" si="48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42"/>
        <v>1.2684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9" t="str">
        <f t="shared" si="46"/>
        <v>Jul</v>
      </c>
      <c r="T414" s="9" t="str">
        <f t="shared" si="47"/>
        <v>Jul</v>
      </c>
      <c r="U414">
        <f t="shared" si="48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42"/>
        <v>1.0508593749999999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9" t="str">
        <f t="shared" si="46"/>
        <v>Jun</v>
      </c>
      <c r="T415" s="9" t="str">
        <f t="shared" si="47"/>
        <v>Jul</v>
      </c>
      <c r="U415">
        <f t="shared" si="48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42"/>
        <v>1.0285405405405406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9" t="str">
        <f t="shared" si="46"/>
        <v>Sep</v>
      </c>
      <c r="T416" s="9" t="str">
        <f t="shared" si="47"/>
        <v>Oct</v>
      </c>
      <c r="U416">
        <f t="shared" si="48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42"/>
        <v>1.0214714285714286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9" t="str">
        <f t="shared" si="46"/>
        <v>Sep</v>
      </c>
      <c r="T417" s="9" t="str">
        <f t="shared" si="47"/>
        <v>Oct</v>
      </c>
      <c r="U417">
        <f t="shared" si="48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42"/>
        <v>1.2021700000000002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9" t="str">
        <f t="shared" si="46"/>
        <v>Jan</v>
      </c>
      <c r="T418" s="9" t="str">
        <f t="shared" si="47"/>
        <v>Feb</v>
      </c>
      <c r="U418">
        <f t="shared" si="48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42"/>
        <v>1.0024761904761905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9" t="str">
        <f t="shared" si="46"/>
        <v>Mar</v>
      </c>
      <c r="T419" s="9" t="str">
        <f t="shared" si="47"/>
        <v>Apr</v>
      </c>
      <c r="U419">
        <f t="shared" si="48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42"/>
        <v>1.0063392857142857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 t="str">
        <f t="shared" si="46"/>
        <v>Jun</v>
      </c>
      <c r="T420" s="9" t="str">
        <f t="shared" si="47"/>
        <v>Jul</v>
      </c>
      <c r="U420">
        <f t="shared" si="48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42"/>
        <v>1.004375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9" t="str">
        <f t="shared" si="46"/>
        <v>Apr</v>
      </c>
      <c r="T421" s="9" t="str">
        <f t="shared" si="47"/>
        <v>Jun</v>
      </c>
      <c r="U421">
        <f t="shared" si="48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42"/>
        <v>4.3939393939393936E-3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9" t="str">
        <f t="shared" si="46"/>
        <v>Feb</v>
      </c>
      <c r="T422" s="9" t="str">
        <f t="shared" si="47"/>
        <v>Mar</v>
      </c>
      <c r="U422">
        <f t="shared" si="48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42"/>
        <v>2.0066666666666667E-2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9" t="str">
        <f t="shared" si="46"/>
        <v>Jun</v>
      </c>
      <c r="T423" s="9" t="str">
        <f t="shared" si="47"/>
        <v>Aug</v>
      </c>
      <c r="U423">
        <f t="shared" si="48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42"/>
        <v>1.0749999999999999E-2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9" t="str">
        <f t="shared" si="46"/>
        <v>Aug</v>
      </c>
      <c r="T424" s="9" t="str">
        <f t="shared" si="47"/>
        <v>Sep</v>
      </c>
      <c r="U424">
        <f t="shared" si="48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42"/>
        <v>7.6499999999999997E-3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9" t="str">
        <f t="shared" si="46"/>
        <v>May</v>
      </c>
      <c r="T425" s="9" t="str">
        <f t="shared" si="47"/>
        <v>Jun</v>
      </c>
      <c r="U425">
        <f t="shared" si="48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42"/>
        <v>6.7966666666666675E-2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 t="str">
        <f t="shared" si="46"/>
        <v>Jan</v>
      </c>
      <c r="T426" s="9" t="str">
        <f t="shared" si="47"/>
        <v>Mar</v>
      </c>
      <c r="U426">
        <f t="shared" si="48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42"/>
        <v>1.2E-4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 t="str">
        <f t="shared" si="46"/>
        <v>Sep</v>
      </c>
      <c r="T427" s="9" t="str">
        <f t="shared" si="47"/>
        <v>Nov</v>
      </c>
      <c r="U427">
        <f t="shared" si="48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42"/>
        <v>1.3299999999999999E-2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9" t="str">
        <f t="shared" si="46"/>
        <v>Jan</v>
      </c>
      <c r="T428" s="9" t="str">
        <f t="shared" si="47"/>
        <v>Mar</v>
      </c>
      <c r="U428">
        <f t="shared" si="48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9" t="str">
        <f t="shared" si="46"/>
        <v>Oct</v>
      </c>
      <c r="T429" s="9" t="str">
        <f t="shared" si="47"/>
        <v>Oct</v>
      </c>
      <c r="U429">
        <f t="shared" si="48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42"/>
        <v>5.6333333333333332E-2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 t="str">
        <f t="shared" si="46"/>
        <v>May</v>
      </c>
      <c r="T430" s="9" t="str">
        <f t="shared" si="47"/>
        <v>Jun</v>
      </c>
      <c r="U430">
        <f t="shared" si="48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9" t="str">
        <f t="shared" si="46"/>
        <v>Sep</v>
      </c>
      <c r="T431" s="9" t="str">
        <f t="shared" si="47"/>
        <v>Nov</v>
      </c>
      <c r="U431">
        <f t="shared" si="48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42"/>
        <v>2.4E-2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 t="str">
        <f t="shared" si="46"/>
        <v>Aug</v>
      </c>
      <c r="T432" s="9" t="str">
        <f t="shared" si="47"/>
        <v>Sep</v>
      </c>
      <c r="U432">
        <f t="shared" si="48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42"/>
        <v>0.13833333333333334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9" t="str">
        <f t="shared" si="46"/>
        <v>Jun</v>
      </c>
      <c r="T433" s="9" t="str">
        <f t="shared" si="47"/>
        <v>Jul</v>
      </c>
      <c r="U433">
        <f t="shared" si="48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42"/>
        <v>9.5000000000000001E-2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 t="str">
        <f t="shared" si="46"/>
        <v>Aug</v>
      </c>
      <c r="T434" s="9" t="str">
        <f t="shared" si="47"/>
        <v>Oct</v>
      </c>
      <c r="U434">
        <f t="shared" si="48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9" t="str">
        <f t="shared" si="46"/>
        <v>Aug</v>
      </c>
      <c r="T435" s="9" t="str">
        <f t="shared" si="47"/>
        <v>Oct</v>
      </c>
      <c r="U435">
        <f t="shared" si="48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42"/>
        <v>0.05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 t="str">
        <f t="shared" si="46"/>
        <v>Oct</v>
      </c>
      <c r="T436" s="9" t="str">
        <f t="shared" si="47"/>
        <v>Dec</v>
      </c>
      <c r="U436">
        <f t="shared" si="48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42"/>
        <v>2.7272727272727273E-5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 t="str">
        <f t="shared" si="46"/>
        <v>Aug</v>
      </c>
      <c r="T437" s="9" t="str">
        <f t="shared" si="47"/>
        <v>Sep</v>
      </c>
      <c r="U437">
        <f t="shared" si="48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9" t="str">
        <f t="shared" si="46"/>
        <v>Jul</v>
      </c>
      <c r="T438" s="9" t="str">
        <f t="shared" si="47"/>
        <v>Jul</v>
      </c>
      <c r="U438">
        <f t="shared" si="48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9" t="str">
        <f t="shared" si="46"/>
        <v>Aug</v>
      </c>
      <c r="T439" s="9" t="str">
        <f t="shared" si="47"/>
        <v>Oct</v>
      </c>
      <c r="U439">
        <f t="shared" si="48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42"/>
        <v>9.3799999999999994E-2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9" t="str">
        <f t="shared" si="46"/>
        <v>Oct</v>
      </c>
      <c r="T440" s="9" t="str">
        <f t="shared" si="47"/>
        <v>Nov</v>
      </c>
      <c r="U440">
        <f t="shared" si="48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9" t="str">
        <f t="shared" si="46"/>
        <v>Oct</v>
      </c>
      <c r="T441" s="9" t="str">
        <f t="shared" si="47"/>
        <v>Oct</v>
      </c>
      <c r="U441">
        <f t="shared" si="48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42"/>
        <v>1E-3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 t="str">
        <f t="shared" si="46"/>
        <v>Feb</v>
      </c>
      <c r="T442" s="9" t="str">
        <f t="shared" si="47"/>
        <v>Mar</v>
      </c>
      <c r="U442">
        <f t="shared" si="48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9" t="str">
        <f t="shared" si="46"/>
        <v>Oct</v>
      </c>
      <c r="T443" s="9" t="str">
        <f t="shared" si="47"/>
        <v>Nov</v>
      </c>
      <c r="U443">
        <f t="shared" si="48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42"/>
        <v>0.39358823529411763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9" t="str">
        <f t="shared" si="46"/>
        <v>Jan</v>
      </c>
      <c r="T444" s="9" t="str">
        <f t="shared" si="47"/>
        <v>Feb</v>
      </c>
      <c r="U444">
        <f t="shared" si="48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42"/>
        <v>1E-3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 t="str">
        <f t="shared" si="46"/>
        <v>Jan</v>
      </c>
      <c r="T445" s="9" t="str">
        <f t="shared" si="47"/>
        <v>Feb</v>
      </c>
      <c r="U445">
        <f t="shared" si="48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42"/>
        <v>0.05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 t="str">
        <f t="shared" si="46"/>
        <v>Dec</v>
      </c>
      <c r="T446" s="9" t="str">
        <f t="shared" si="47"/>
        <v>Feb</v>
      </c>
      <c r="U446">
        <f t="shared" si="48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42"/>
        <v>3.3333333333333335E-5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 t="str">
        <f t="shared" si="46"/>
        <v>May</v>
      </c>
      <c r="T447" s="9" t="str">
        <f t="shared" si="47"/>
        <v>May</v>
      </c>
      <c r="U447">
        <f t="shared" si="48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42"/>
        <v>7.2952380952380949E-2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9" t="str">
        <f t="shared" si="46"/>
        <v>Feb</v>
      </c>
      <c r="T448" s="9" t="str">
        <f t="shared" si="47"/>
        <v>Mar</v>
      </c>
      <c r="U448">
        <f t="shared" si="48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42"/>
        <v>1.6666666666666666E-4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 t="str">
        <f t="shared" si="46"/>
        <v>Feb</v>
      </c>
      <c r="T449" s="9" t="str">
        <f t="shared" si="47"/>
        <v>Mar</v>
      </c>
      <c r="U449">
        <f t="shared" si="48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42"/>
        <v>3.2804E-2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9" t="str">
        <f t="shared" si="46"/>
        <v>Apr</v>
      </c>
      <c r="T450" s="9" t="str">
        <f t="shared" si="47"/>
        <v>May</v>
      </c>
      <c r="U450">
        <f t="shared" si="48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9">E451/D451</f>
        <v>2.2499999999999999E-2</v>
      </c>
      <c r="P451" s="6">
        <f t="shared" ref="P451:P514" si="50">E451/L451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9" t="str">
        <f t="shared" ref="S451:S514" si="53">TEXT((J451/86400)+25569+(-5/24),"mmm")</f>
        <v>Sep</v>
      </c>
      <c r="T451" s="9" t="str">
        <f t="shared" ref="T451:T514" si="54">TEXT((I451/86400)+25569+(-5/24),"mmm")</f>
        <v>Oct</v>
      </c>
      <c r="U451">
        <f t="shared" ref="U451:U514" si="55">YEAR((J451/86400)+25569+(-5/24))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9"/>
        <v>7.92E-3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9" t="str">
        <f t="shared" si="53"/>
        <v>Jan</v>
      </c>
      <c r="T452" s="9" t="str">
        <f t="shared" si="54"/>
        <v>Feb</v>
      </c>
      <c r="U452">
        <f t="shared" si="55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9" t="str">
        <f t="shared" si="53"/>
        <v>Dec</v>
      </c>
      <c r="T453" s="9" t="str">
        <f t="shared" si="54"/>
        <v>Jan</v>
      </c>
      <c r="U453">
        <f t="shared" si="55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9"/>
        <v>0.64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 t="str">
        <f t="shared" si="53"/>
        <v>Apr</v>
      </c>
      <c r="T454" s="9" t="str">
        <f t="shared" si="54"/>
        <v>May</v>
      </c>
      <c r="U454">
        <f t="shared" si="55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9"/>
        <v>2.740447957839262E-4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 t="str">
        <f t="shared" si="53"/>
        <v>Feb</v>
      </c>
      <c r="T455" s="9" t="str">
        <f t="shared" si="54"/>
        <v>Feb</v>
      </c>
      <c r="U455">
        <f t="shared" si="55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9"/>
        <v>8.2000000000000007E-3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 t="str">
        <f t="shared" si="53"/>
        <v>Oct</v>
      </c>
      <c r="T456" s="9" t="str">
        <f t="shared" si="54"/>
        <v>Nov</v>
      </c>
      <c r="U456">
        <f t="shared" si="55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9"/>
        <v>6.9230769230769226E-4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 t="str">
        <f t="shared" si="53"/>
        <v>Mar</v>
      </c>
      <c r="T457" s="9" t="str">
        <f t="shared" si="54"/>
        <v>Apr</v>
      </c>
      <c r="U457">
        <f t="shared" si="55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9"/>
        <v>6.8631863186318634E-3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9" t="str">
        <f t="shared" si="53"/>
        <v>Sep</v>
      </c>
      <c r="T458" s="9" t="str">
        <f t="shared" si="54"/>
        <v>Oct</v>
      </c>
      <c r="U458">
        <f t="shared" si="55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9" t="str">
        <f t="shared" si="53"/>
        <v>Jul</v>
      </c>
      <c r="T459" s="9" t="str">
        <f t="shared" si="54"/>
        <v>Aug</v>
      </c>
      <c r="U459">
        <f t="shared" si="55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9"/>
        <v>8.2100000000000006E-2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9" t="str">
        <f t="shared" si="53"/>
        <v>Apr</v>
      </c>
      <c r="T460" s="9" t="str">
        <f t="shared" si="54"/>
        <v>May</v>
      </c>
      <c r="U460">
        <f t="shared" si="55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9"/>
        <v>6.4102564102564103E-4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 t="str">
        <f t="shared" si="53"/>
        <v>Sep</v>
      </c>
      <c r="T461" s="9" t="str">
        <f t="shared" si="54"/>
        <v>Nov</v>
      </c>
      <c r="U461">
        <f t="shared" si="55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9"/>
        <v>2.9411764705882353E-3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 t="str">
        <f t="shared" si="53"/>
        <v>Apr</v>
      </c>
      <c r="T462" s="9" t="str">
        <f t="shared" si="54"/>
        <v>May</v>
      </c>
      <c r="U462">
        <f t="shared" si="55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9" t="str">
        <f t="shared" si="53"/>
        <v>May</v>
      </c>
      <c r="T463" s="9" t="str">
        <f t="shared" si="54"/>
        <v>Jun</v>
      </c>
      <c r="U463">
        <f t="shared" si="55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9" t="str">
        <f t="shared" si="53"/>
        <v>Jun</v>
      </c>
      <c r="T464" s="9" t="str">
        <f t="shared" si="54"/>
        <v>Aug</v>
      </c>
      <c r="U464">
        <f t="shared" si="55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9"/>
        <v>2.2727272727272728E-2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9" t="str">
        <f t="shared" si="53"/>
        <v>Jul</v>
      </c>
      <c r="T465" s="9" t="str">
        <f t="shared" si="54"/>
        <v>Sep</v>
      </c>
      <c r="U465">
        <f t="shared" si="55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9"/>
        <v>9.9009900990099011E-4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 t="str">
        <f t="shared" si="53"/>
        <v>Apr</v>
      </c>
      <c r="T466" s="9" t="str">
        <f t="shared" si="54"/>
        <v>May</v>
      </c>
      <c r="U466">
        <f t="shared" si="55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9"/>
        <v>0.26953125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 t="str">
        <f t="shared" si="53"/>
        <v>Jun</v>
      </c>
      <c r="T467" s="9" t="str">
        <f t="shared" si="54"/>
        <v>Jun</v>
      </c>
      <c r="U467">
        <f t="shared" si="55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9"/>
        <v>7.6E-3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 t="str">
        <f t="shared" si="53"/>
        <v>Aug</v>
      </c>
      <c r="T468" s="9" t="str">
        <f t="shared" si="54"/>
        <v>Sep</v>
      </c>
      <c r="U468">
        <f t="shared" si="55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9"/>
        <v>0.21575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9" t="str">
        <f t="shared" si="53"/>
        <v>Aug</v>
      </c>
      <c r="T469" s="9" t="str">
        <f t="shared" si="54"/>
        <v>Sep</v>
      </c>
      <c r="U469">
        <f t="shared" si="55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9" t="str">
        <f t="shared" si="53"/>
        <v>May</v>
      </c>
      <c r="T470" s="9" t="str">
        <f t="shared" si="54"/>
        <v>Jul</v>
      </c>
      <c r="U470">
        <f t="shared" si="55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9" t="str">
        <f t="shared" si="53"/>
        <v>Jul</v>
      </c>
      <c r="T471" s="9" t="str">
        <f t="shared" si="54"/>
        <v>Sep</v>
      </c>
      <c r="U471">
        <f t="shared" si="55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9"/>
        <v>1.0200000000000001E-2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 t="str">
        <f t="shared" si="53"/>
        <v>Nov</v>
      </c>
      <c r="T472" s="9" t="str">
        <f t="shared" si="54"/>
        <v>Jan</v>
      </c>
      <c r="U472">
        <f t="shared" si="55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9"/>
        <v>0.11892727272727273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9" t="str">
        <f t="shared" si="53"/>
        <v>Mar</v>
      </c>
      <c r="T473" s="9" t="str">
        <f t="shared" si="54"/>
        <v>Apr</v>
      </c>
      <c r="U473">
        <f t="shared" si="55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9"/>
        <v>0.17624999999999999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 t="str">
        <f t="shared" si="53"/>
        <v>Jul</v>
      </c>
      <c r="T474" s="9" t="str">
        <f t="shared" si="54"/>
        <v>Aug</v>
      </c>
      <c r="U474">
        <f t="shared" si="55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9"/>
        <v>2.87E-2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 t="str">
        <f t="shared" si="53"/>
        <v>Aug</v>
      </c>
      <c r="T475" s="9" t="str">
        <f t="shared" si="54"/>
        <v>Sep</v>
      </c>
      <c r="U475">
        <f t="shared" si="55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9"/>
        <v>3.0303030303030303E-4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 t="str">
        <f t="shared" si="53"/>
        <v>Jan</v>
      </c>
      <c r="T476" s="9" t="str">
        <f t="shared" si="54"/>
        <v>Feb</v>
      </c>
      <c r="U476">
        <f t="shared" si="55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9" t="str">
        <f t="shared" si="53"/>
        <v>Apr</v>
      </c>
      <c r="T477" s="9" t="str">
        <f t="shared" si="54"/>
        <v>May</v>
      </c>
      <c r="U477">
        <f t="shared" si="55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9"/>
        <v>2.2302681818181819E-2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9" t="str">
        <f t="shared" si="53"/>
        <v>Apr</v>
      </c>
      <c r="T478" s="9" t="str">
        <f t="shared" si="54"/>
        <v>Jun</v>
      </c>
      <c r="U478">
        <f t="shared" si="55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9" t="str">
        <f t="shared" si="53"/>
        <v>Mar</v>
      </c>
      <c r="T479" s="9" t="str">
        <f t="shared" si="54"/>
        <v>May</v>
      </c>
      <c r="U479">
        <f t="shared" si="55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9" t="str">
        <f t="shared" si="53"/>
        <v>Mar</v>
      </c>
      <c r="T480" s="9" t="str">
        <f t="shared" si="54"/>
        <v>Apr</v>
      </c>
      <c r="U480">
        <f t="shared" si="55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9"/>
        <v>0.3256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 t="str">
        <f t="shared" si="53"/>
        <v>Sep</v>
      </c>
      <c r="T481" s="9" t="str">
        <f t="shared" si="54"/>
        <v>Nov</v>
      </c>
      <c r="U481">
        <f t="shared" si="55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9"/>
        <v>0.19409999999999999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9" t="str">
        <f t="shared" si="53"/>
        <v>Jul</v>
      </c>
      <c r="T482" s="9" t="str">
        <f t="shared" si="54"/>
        <v>Aug</v>
      </c>
      <c r="U482">
        <f t="shared" si="55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9"/>
        <v>6.0999999999999999E-2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9" t="str">
        <f t="shared" si="53"/>
        <v>Sep</v>
      </c>
      <c r="T483" s="9" t="str">
        <f t="shared" si="54"/>
        <v>Oct</v>
      </c>
      <c r="U483">
        <f t="shared" si="55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9"/>
        <v>1E-3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 t="str">
        <f t="shared" si="53"/>
        <v>Mar</v>
      </c>
      <c r="T484" s="9" t="str">
        <f t="shared" si="54"/>
        <v>Apr</v>
      </c>
      <c r="U484">
        <f t="shared" si="55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9"/>
        <v>0.502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9" t="str">
        <f t="shared" si="53"/>
        <v>Nov</v>
      </c>
      <c r="T485" s="9" t="str">
        <f t="shared" si="54"/>
        <v>Jan</v>
      </c>
      <c r="U485">
        <f t="shared" si="55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9"/>
        <v>1.8625E-3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9" t="str">
        <f t="shared" si="53"/>
        <v>Sep</v>
      </c>
      <c r="T486" s="9" t="str">
        <f t="shared" si="54"/>
        <v>Nov</v>
      </c>
      <c r="U486">
        <f t="shared" si="55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9"/>
        <v>0.21906971229845085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9" t="str">
        <f t="shared" si="53"/>
        <v>Apr</v>
      </c>
      <c r="T487" s="9" t="str">
        <f t="shared" si="54"/>
        <v>May</v>
      </c>
      <c r="U487">
        <f t="shared" si="55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9"/>
        <v>9.0909090909090904E-5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 t="str">
        <f t="shared" si="53"/>
        <v>May</v>
      </c>
      <c r="T488" s="9" t="str">
        <f t="shared" si="54"/>
        <v>Jun</v>
      </c>
      <c r="U488">
        <f t="shared" si="55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9" t="str">
        <f t="shared" si="53"/>
        <v>Oct</v>
      </c>
      <c r="T489" s="9" t="str">
        <f t="shared" si="54"/>
        <v>Dec</v>
      </c>
      <c r="U489">
        <f t="shared" si="55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9" t="str">
        <f t="shared" si="53"/>
        <v>Dec</v>
      </c>
      <c r="T490" s="9" t="str">
        <f t="shared" si="54"/>
        <v>Jan</v>
      </c>
      <c r="U490">
        <f t="shared" si="55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9"/>
        <v>2.8667813379201833E-3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9" t="str">
        <f t="shared" si="53"/>
        <v>Dec</v>
      </c>
      <c r="T491" s="9" t="str">
        <f t="shared" si="54"/>
        <v>Jan</v>
      </c>
      <c r="U491">
        <f t="shared" si="55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9" t="str">
        <f t="shared" si="53"/>
        <v>Jul</v>
      </c>
      <c r="T492" s="9" t="str">
        <f t="shared" si="54"/>
        <v>Aug</v>
      </c>
      <c r="U492">
        <f t="shared" si="55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9" t="str">
        <f t="shared" si="53"/>
        <v>Dec</v>
      </c>
      <c r="T493" s="9" t="str">
        <f t="shared" si="54"/>
        <v>Jan</v>
      </c>
      <c r="U493">
        <f t="shared" si="55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9" t="str">
        <f t="shared" si="53"/>
        <v>Aug</v>
      </c>
      <c r="T494" s="9" t="str">
        <f t="shared" si="54"/>
        <v>Oct</v>
      </c>
      <c r="U494">
        <f t="shared" si="55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9" t="str">
        <f t="shared" si="53"/>
        <v>Apr</v>
      </c>
      <c r="T495" s="9" t="str">
        <f t="shared" si="54"/>
        <v>May</v>
      </c>
      <c r="U495">
        <f t="shared" si="55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9"/>
        <v>1.5499999999999999E-3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9" t="str">
        <f t="shared" si="53"/>
        <v>Jun</v>
      </c>
      <c r="T496" s="9" t="str">
        <f t="shared" si="54"/>
        <v>Jul</v>
      </c>
      <c r="U496">
        <f t="shared" si="55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9" t="str">
        <f t="shared" si="53"/>
        <v>Jun</v>
      </c>
      <c r="T497" s="9" t="str">
        <f t="shared" si="54"/>
        <v>Jul</v>
      </c>
      <c r="U497">
        <f t="shared" si="55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9"/>
        <v>1.6666666666666667E-5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 t="str">
        <f t="shared" si="53"/>
        <v>Dec</v>
      </c>
      <c r="T498" s="9" t="str">
        <f t="shared" si="54"/>
        <v>Feb</v>
      </c>
      <c r="U498">
        <f t="shared" si="55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9"/>
        <v>6.6964285714285711E-3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 t="str">
        <f t="shared" si="53"/>
        <v>Nov</v>
      </c>
      <c r="T499" s="9" t="str">
        <f t="shared" si="54"/>
        <v>Dec</v>
      </c>
      <c r="U499">
        <f t="shared" si="55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9"/>
        <v>4.5985132395404561E-2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9" t="str">
        <f t="shared" si="53"/>
        <v>Nov</v>
      </c>
      <c r="T500" s="9" t="str">
        <f t="shared" si="54"/>
        <v>Dec</v>
      </c>
      <c r="U500">
        <f t="shared" si="55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9"/>
        <v>9.5500000000000002E-2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9" t="str">
        <f t="shared" si="53"/>
        <v>Aug</v>
      </c>
      <c r="T501" s="9" t="str">
        <f t="shared" si="54"/>
        <v>Oct</v>
      </c>
      <c r="U501">
        <f t="shared" si="55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9"/>
        <v>3.307692307692308E-2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 t="str">
        <f t="shared" si="53"/>
        <v>Mar</v>
      </c>
      <c r="T502" s="9" t="str">
        <f t="shared" si="54"/>
        <v>May</v>
      </c>
      <c r="U502">
        <f t="shared" si="55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9" t="str">
        <f t="shared" si="53"/>
        <v>Jun</v>
      </c>
      <c r="T503" s="9" t="str">
        <f t="shared" si="54"/>
        <v>Jul</v>
      </c>
      <c r="U503">
        <f t="shared" si="55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9"/>
        <v>1.15E-2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 t="str">
        <f t="shared" si="53"/>
        <v>Feb</v>
      </c>
      <c r="T504" s="9" t="str">
        <f t="shared" si="54"/>
        <v>Mar</v>
      </c>
      <c r="U504">
        <f t="shared" si="55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9"/>
        <v>1.7538461538461537E-2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9" t="str">
        <f t="shared" si="53"/>
        <v>Dec</v>
      </c>
      <c r="T505" s="9" t="str">
        <f t="shared" si="54"/>
        <v>Jan</v>
      </c>
      <c r="U505">
        <f t="shared" si="55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9"/>
        <v>1.3673469387755101E-2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 t="str">
        <f t="shared" si="53"/>
        <v>Feb</v>
      </c>
      <c r="T506" s="9" t="str">
        <f t="shared" si="54"/>
        <v>Apr</v>
      </c>
      <c r="U506">
        <f t="shared" si="55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9"/>
        <v>4.3333333333333331E-3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9" t="str">
        <f t="shared" si="53"/>
        <v>Nov</v>
      </c>
      <c r="T507" s="9" t="str">
        <f t="shared" si="54"/>
        <v>Dec</v>
      </c>
      <c r="U507">
        <f t="shared" si="55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9"/>
        <v>1.25E-3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 t="str">
        <f t="shared" si="53"/>
        <v>Jul</v>
      </c>
      <c r="T508" s="9" t="str">
        <f t="shared" si="54"/>
        <v>Aug</v>
      </c>
      <c r="U508">
        <f t="shared" si="55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9"/>
        <v>3.2000000000000001E-2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 t="str">
        <f t="shared" si="53"/>
        <v>Sep</v>
      </c>
      <c r="T509" s="9" t="str">
        <f t="shared" si="54"/>
        <v>Oct</v>
      </c>
      <c r="U509">
        <f t="shared" si="55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9"/>
        <v>8.0000000000000002E-3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9" t="str">
        <f t="shared" si="53"/>
        <v>Mar</v>
      </c>
      <c r="T510" s="9" t="str">
        <f t="shared" si="54"/>
        <v>May</v>
      </c>
      <c r="U510">
        <f t="shared" si="55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9"/>
        <v>2E-3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 t="str">
        <f t="shared" si="53"/>
        <v>May</v>
      </c>
      <c r="T511" s="9" t="str">
        <f t="shared" si="54"/>
        <v>Jun</v>
      </c>
      <c r="U511">
        <f t="shared" si="55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9" t="str">
        <f t="shared" si="53"/>
        <v>Jan</v>
      </c>
      <c r="T512" s="9" t="str">
        <f t="shared" si="54"/>
        <v>Feb</v>
      </c>
      <c r="U512">
        <f t="shared" si="55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9"/>
        <v>0.03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 t="str">
        <f t="shared" si="53"/>
        <v>Mar</v>
      </c>
      <c r="T513" s="9" t="str">
        <f t="shared" si="54"/>
        <v>Apr</v>
      </c>
      <c r="U513">
        <f t="shared" si="55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9"/>
        <v>1.3749999999999999E-3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 t="str">
        <f t="shared" si="53"/>
        <v>Oct</v>
      </c>
      <c r="T514" s="9" t="str">
        <f t="shared" si="54"/>
        <v>Nov</v>
      </c>
      <c r="U514">
        <f t="shared" si="55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56">E515/D515</f>
        <v>0.13924</v>
      </c>
      <c r="P515" s="6">
        <f t="shared" ref="P515:P578" si="57">E515/L515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9" t="str">
        <f t="shared" ref="S515:S578" si="60">TEXT((J515/86400)+25569+(-5/24),"mmm")</f>
        <v>Jul</v>
      </c>
      <c r="T515" s="9" t="str">
        <f t="shared" ref="T515:T578" si="61">TEXT((I515/86400)+25569+(-5/24),"mmm")</f>
        <v>Aug</v>
      </c>
      <c r="U515">
        <f t="shared" ref="U515:U578" si="62">YEAR((J515/86400)+25569+(-5/24))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56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9" t="str">
        <f t="shared" si="60"/>
        <v>Jul</v>
      </c>
      <c r="T516" s="9" t="str">
        <f t="shared" si="61"/>
        <v>Aug</v>
      </c>
      <c r="U516">
        <f t="shared" si="6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6"/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9" t="str">
        <f t="shared" si="60"/>
        <v>Nov</v>
      </c>
      <c r="T517" s="9" t="str">
        <f t="shared" si="61"/>
        <v>Dec</v>
      </c>
      <c r="U517">
        <f t="shared" si="6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9" t="str">
        <f t="shared" si="60"/>
        <v>Mar</v>
      </c>
      <c r="T518" s="9" t="str">
        <f t="shared" si="61"/>
        <v>May</v>
      </c>
      <c r="U518">
        <f t="shared" si="6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6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9" t="str">
        <f t="shared" si="60"/>
        <v>Jan</v>
      </c>
      <c r="T519" s="9" t="str">
        <f t="shared" si="61"/>
        <v>Feb</v>
      </c>
      <c r="U519">
        <f t="shared" si="6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9" t="str">
        <f t="shared" si="60"/>
        <v>Aug</v>
      </c>
      <c r="T520" s="9" t="str">
        <f t="shared" si="61"/>
        <v>Sep</v>
      </c>
      <c r="U520">
        <f t="shared" si="6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6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9" t="str">
        <f t="shared" si="60"/>
        <v>Nov</v>
      </c>
      <c r="T521" s="9" t="str">
        <f t="shared" si="61"/>
        <v>Dec</v>
      </c>
      <c r="U521">
        <f t="shared" si="6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6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9" t="str">
        <f t="shared" si="60"/>
        <v>Nov</v>
      </c>
      <c r="T522" s="9" t="str">
        <f t="shared" si="61"/>
        <v>Dec</v>
      </c>
      <c r="U522">
        <f t="shared" si="6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6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9" t="str">
        <f t="shared" si="60"/>
        <v>Oct</v>
      </c>
      <c r="T523" s="9" t="str">
        <f t="shared" si="61"/>
        <v>Oct</v>
      </c>
      <c r="U523">
        <f t="shared" si="6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6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9" t="str">
        <f t="shared" si="60"/>
        <v>Feb</v>
      </c>
      <c r="T524" s="9" t="str">
        <f t="shared" si="61"/>
        <v>Mar</v>
      </c>
      <c r="U524">
        <f t="shared" si="6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6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9" t="str">
        <f t="shared" si="60"/>
        <v>Aug</v>
      </c>
      <c r="T525" s="9" t="str">
        <f t="shared" si="61"/>
        <v>Sep</v>
      </c>
      <c r="U525">
        <f t="shared" si="6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6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9" t="str">
        <f t="shared" si="60"/>
        <v>May</v>
      </c>
      <c r="T526" s="9" t="str">
        <f t="shared" si="61"/>
        <v>Jun</v>
      </c>
      <c r="U526">
        <f t="shared" si="6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9" t="str">
        <f t="shared" si="60"/>
        <v>Jul</v>
      </c>
      <c r="T527" s="9" t="str">
        <f t="shared" si="61"/>
        <v>Sep</v>
      </c>
      <c r="U527">
        <f t="shared" si="6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6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9" t="str">
        <f t="shared" si="60"/>
        <v>Jul</v>
      </c>
      <c r="T528" s="9" t="str">
        <f t="shared" si="61"/>
        <v>Aug</v>
      </c>
      <c r="U528">
        <f t="shared" si="6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6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9" t="str">
        <f t="shared" si="60"/>
        <v>Jan</v>
      </c>
      <c r="T529" s="9" t="str">
        <f t="shared" si="61"/>
        <v>Feb</v>
      </c>
      <c r="U529">
        <f t="shared" si="6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6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9" t="str">
        <f t="shared" si="60"/>
        <v>May</v>
      </c>
      <c r="T530" s="9" t="str">
        <f t="shared" si="61"/>
        <v>Jun</v>
      </c>
      <c r="U530">
        <f t="shared" si="6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6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9" t="str">
        <f t="shared" si="60"/>
        <v>Dec</v>
      </c>
      <c r="T531" s="9" t="str">
        <f t="shared" si="61"/>
        <v>Jan</v>
      </c>
      <c r="U531">
        <f t="shared" si="62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6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9" t="str">
        <f t="shared" si="60"/>
        <v>Jun</v>
      </c>
      <c r="T532" s="9" t="str">
        <f t="shared" si="61"/>
        <v>Jun</v>
      </c>
      <c r="U532">
        <f t="shared" si="6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9" t="str">
        <f t="shared" si="60"/>
        <v>Nov</v>
      </c>
      <c r="T533" s="9" t="str">
        <f t="shared" si="61"/>
        <v>Dec</v>
      </c>
      <c r="U533">
        <f t="shared" si="6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6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9" t="str">
        <f t="shared" si="60"/>
        <v>Apr</v>
      </c>
      <c r="T534" s="9" t="str">
        <f t="shared" si="61"/>
        <v>May</v>
      </c>
      <c r="U534">
        <f t="shared" si="6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6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9" t="str">
        <f t="shared" si="60"/>
        <v>Apr</v>
      </c>
      <c r="T535" s="9" t="str">
        <f t="shared" si="61"/>
        <v>May</v>
      </c>
      <c r="U535">
        <f t="shared" si="6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6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9" t="str">
        <f t="shared" si="60"/>
        <v>Sep</v>
      </c>
      <c r="T536" s="9" t="str">
        <f t="shared" si="61"/>
        <v>Nov</v>
      </c>
      <c r="U536">
        <f t="shared" si="6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6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9" t="str">
        <f t="shared" si="60"/>
        <v>Dec</v>
      </c>
      <c r="T537" s="9" t="str">
        <f t="shared" si="61"/>
        <v>Jan</v>
      </c>
      <c r="U537">
        <f t="shared" si="62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6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9" t="str">
        <f t="shared" si="60"/>
        <v>Jun</v>
      </c>
      <c r="T538" s="9" t="str">
        <f t="shared" si="61"/>
        <v>Aug</v>
      </c>
      <c r="U538">
        <f t="shared" si="6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6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9" t="str">
        <f t="shared" si="60"/>
        <v>Oct</v>
      </c>
      <c r="T539" s="9" t="str">
        <f t="shared" si="61"/>
        <v>Nov</v>
      </c>
      <c r="U539">
        <f t="shared" si="6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6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9" t="str">
        <f t="shared" si="60"/>
        <v>Apr</v>
      </c>
      <c r="T540" s="9" t="str">
        <f t="shared" si="61"/>
        <v>May</v>
      </c>
      <c r="U540">
        <f t="shared" si="6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6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9" t="str">
        <f t="shared" si="60"/>
        <v>Jun</v>
      </c>
      <c r="T541" s="9" t="str">
        <f t="shared" si="61"/>
        <v>Jul</v>
      </c>
      <c r="U541">
        <f t="shared" si="6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6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9" t="str">
        <f t="shared" si="60"/>
        <v>Jan</v>
      </c>
      <c r="T542" s="9" t="str">
        <f t="shared" si="61"/>
        <v>Feb</v>
      </c>
      <c r="U542">
        <f t="shared" si="6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6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9" t="str">
        <f t="shared" si="60"/>
        <v>Sep</v>
      </c>
      <c r="T543" s="9" t="str">
        <f t="shared" si="61"/>
        <v>Oct</v>
      </c>
      <c r="U543">
        <f t="shared" si="6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6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9" t="str">
        <f t="shared" si="60"/>
        <v>Mar</v>
      </c>
      <c r="T544" s="9" t="str">
        <f t="shared" si="61"/>
        <v>May</v>
      </c>
      <c r="U544">
        <f t="shared" si="6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6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9" t="str">
        <f t="shared" si="60"/>
        <v>Oct</v>
      </c>
      <c r="T545" s="9" t="str">
        <f t="shared" si="61"/>
        <v>Oct</v>
      </c>
      <c r="U545">
        <f t="shared" si="6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6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9" t="str">
        <f t="shared" si="60"/>
        <v>Jun</v>
      </c>
      <c r="T546" s="9" t="str">
        <f t="shared" si="61"/>
        <v>Jul</v>
      </c>
      <c r="U546">
        <f t="shared" si="6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6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9" t="str">
        <f t="shared" si="60"/>
        <v>Oct</v>
      </c>
      <c r="T547" s="9" t="str">
        <f t="shared" si="61"/>
        <v>Nov</v>
      </c>
      <c r="U547">
        <f t="shared" si="6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6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9" t="str">
        <f t="shared" si="60"/>
        <v>Sep</v>
      </c>
      <c r="T548" s="9" t="str">
        <f t="shared" si="61"/>
        <v>Oct</v>
      </c>
      <c r="U548">
        <f t="shared" si="6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9" t="str">
        <f t="shared" si="60"/>
        <v>Jan</v>
      </c>
      <c r="T549" s="9" t="str">
        <f t="shared" si="61"/>
        <v>Feb</v>
      </c>
      <c r="U549">
        <f t="shared" si="6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6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9" t="str">
        <f t="shared" si="60"/>
        <v>Sep</v>
      </c>
      <c r="T550" s="9" t="str">
        <f t="shared" si="61"/>
        <v>Oct</v>
      </c>
      <c r="U550">
        <f t="shared" si="6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6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9" t="str">
        <f t="shared" si="60"/>
        <v>Jun</v>
      </c>
      <c r="T551" s="9" t="str">
        <f t="shared" si="61"/>
        <v>Jul</v>
      </c>
      <c r="U551">
        <f t="shared" si="6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6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9" t="str">
        <f t="shared" si="60"/>
        <v>Jan</v>
      </c>
      <c r="T552" s="9" t="str">
        <f t="shared" si="61"/>
        <v>Jan</v>
      </c>
      <c r="U552">
        <f t="shared" si="6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6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9" t="str">
        <f t="shared" si="60"/>
        <v>Jun</v>
      </c>
      <c r="T553" s="9" t="str">
        <f t="shared" si="61"/>
        <v>Aug</v>
      </c>
      <c r="U553">
        <f t="shared" si="6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9" t="str">
        <f t="shared" si="60"/>
        <v>Nov</v>
      </c>
      <c r="T554" s="9" t="str">
        <f t="shared" si="61"/>
        <v>Jan</v>
      </c>
      <c r="U554">
        <f t="shared" si="62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6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9" t="str">
        <f t="shared" si="60"/>
        <v>Oct</v>
      </c>
      <c r="T555" s="9" t="str">
        <f t="shared" si="61"/>
        <v>Nov</v>
      </c>
      <c r="U555">
        <f t="shared" si="6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6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9" t="str">
        <f t="shared" si="60"/>
        <v>Sep</v>
      </c>
      <c r="T556" s="9" t="str">
        <f t="shared" si="61"/>
        <v>Oct</v>
      </c>
      <c r="U556">
        <f t="shared" si="6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9" t="str">
        <f t="shared" si="60"/>
        <v>May</v>
      </c>
      <c r="T557" s="9" t="str">
        <f t="shared" si="61"/>
        <v>Jun</v>
      </c>
      <c r="U557">
        <f t="shared" si="6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6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9" t="str">
        <f t="shared" si="60"/>
        <v>Dec</v>
      </c>
      <c r="T558" s="9" t="str">
        <f t="shared" si="61"/>
        <v>Jan</v>
      </c>
      <c r="U558">
        <f t="shared" si="62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6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9" t="str">
        <f t="shared" si="60"/>
        <v>Nov</v>
      </c>
      <c r="T559" s="9" t="str">
        <f t="shared" si="61"/>
        <v>Dec</v>
      </c>
      <c r="U559">
        <f t="shared" si="6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9" t="str">
        <f t="shared" si="60"/>
        <v>Feb</v>
      </c>
      <c r="T560" s="9" t="str">
        <f t="shared" si="61"/>
        <v>Mar</v>
      </c>
      <c r="U560">
        <f t="shared" si="6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6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9" t="str">
        <f t="shared" si="60"/>
        <v>Nov</v>
      </c>
      <c r="T561" s="9" t="str">
        <f t="shared" si="61"/>
        <v>Dec</v>
      </c>
      <c r="U561">
        <f t="shared" si="6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6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9" t="str">
        <f t="shared" si="60"/>
        <v>Nov</v>
      </c>
      <c r="T562" s="9" t="str">
        <f t="shared" si="61"/>
        <v>Dec</v>
      </c>
      <c r="U562">
        <f t="shared" si="6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6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9" t="str">
        <f t="shared" si="60"/>
        <v>Sep</v>
      </c>
      <c r="T563" s="9" t="str">
        <f t="shared" si="61"/>
        <v>Oct</v>
      </c>
      <c r="U563">
        <f t="shared" si="6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9" t="str">
        <f t="shared" si="60"/>
        <v>Nov</v>
      </c>
      <c r="T564" s="9" t="str">
        <f t="shared" si="61"/>
        <v>Dec</v>
      </c>
      <c r="U564">
        <f t="shared" si="6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6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9" t="str">
        <f t="shared" si="60"/>
        <v>Jan</v>
      </c>
      <c r="T565" s="9" t="str">
        <f t="shared" si="61"/>
        <v>Feb</v>
      </c>
      <c r="U565">
        <f t="shared" si="6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6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9" t="str">
        <f t="shared" si="60"/>
        <v>Feb</v>
      </c>
      <c r="T566" s="9" t="str">
        <f t="shared" si="61"/>
        <v>Mar</v>
      </c>
      <c r="U566">
        <f t="shared" si="6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9" t="str">
        <f t="shared" si="60"/>
        <v>Jun</v>
      </c>
      <c r="T567" s="9" t="str">
        <f t="shared" si="61"/>
        <v>Jul</v>
      </c>
      <c r="U567">
        <f t="shared" si="6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6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9" t="str">
        <f t="shared" si="60"/>
        <v>Jun</v>
      </c>
      <c r="T568" s="9" t="str">
        <f t="shared" si="61"/>
        <v>Jul</v>
      </c>
      <c r="U568">
        <f t="shared" si="6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9" t="str">
        <f t="shared" si="60"/>
        <v>Dec</v>
      </c>
      <c r="T569" s="9" t="str">
        <f t="shared" si="61"/>
        <v>Jan</v>
      </c>
      <c r="U569">
        <f t="shared" si="62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6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9" t="str">
        <f t="shared" si="60"/>
        <v>Dec</v>
      </c>
      <c r="T570" s="9" t="str">
        <f t="shared" si="61"/>
        <v>Jan</v>
      </c>
      <c r="U570">
        <f t="shared" si="62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6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9" t="str">
        <f t="shared" si="60"/>
        <v>Dec</v>
      </c>
      <c r="T571" s="9" t="str">
        <f t="shared" si="61"/>
        <v>Jan</v>
      </c>
      <c r="U571">
        <f t="shared" si="62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6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9" t="str">
        <f t="shared" si="60"/>
        <v>Jan</v>
      </c>
      <c r="T572" s="9" t="str">
        <f t="shared" si="61"/>
        <v>Feb</v>
      </c>
      <c r="U572">
        <f t="shared" si="6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6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9" t="str">
        <f t="shared" si="60"/>
        <v>Jul</v>
      </c>
      <c r="T573" s="9" t="str">
        <f t="shared" si="61"/>
        <v>Jul</v>
      </c>
      <c r="U573">
        <f t="shared" si="6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9" t="str">
        <f t="shared" si="60"/>
        <v>Oct</v>
      </c>
      <c r="T574" s="9" t="str">
        <f t="shared" si="61"/>
        <v>Nov</v>
      </c>
      <c r="U574">
        <f t="shared" si="6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6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9" t="str">
        <f t="shared" si="60"/>
        <v>Nov</v>
      </c>
      <c r="T575" s="9" t="str">
        <f t="shared" si="61"/>
        <v>Jan</v>
      </c>
      <c r="U575">
        <f t="shared" si="62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6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9" t="str">
        <f t="shared" si="60"/>
        <v>Sep</v>
      </c>
      <c r="T576" s="9" t="str">
        <f t="shared" si="61"/>
        <v>Oct</v>
      </c>
      <c r="U576">
        <f t="shared" si="6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6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9" t="str">
        <f t="shared" si="60"/>
        <v>May</v>
      </c>
      <c r="T577" s="9" t="str">
        <f t="shared" si="61"/>
        <v>Jun</v>
      </c>
      <c r="U577">
        <f t="shared" si="6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56"/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9" t="str">
        <f t="shared" si="60"/>
        <v>Jan</v>
      </c>
      <c r="T578" s="9" t="str">
        <f t="shared" si="61"/>
        <v>Mar</v>
      </c>
      <c r="U578">
        <f t="shared" si="62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63">E579/D579</f>
        <v>2E-3</v>
      </c>
      <c r="P579" s="6">
        <f t="shared" ref="P579:P642" si="64">E579/L579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9" t="str">
        <f t="shared" ref="S579:S642" si="67">TEXT((J579/86400)+25569+(-5/24),"mmm")</f>
        <v>Mar</v>
      </c>
      <c r="T579" s="9" t="str">
        <f t="shared" ref="T579:T642" si="68">TEXT((I579/86400)+25569+(-5/24),"mmm")</f>
        <v>May</v>
      </c>
      <c r="U579">
        <f t="shared" ref="U579:U642" si="69">YEAR((J579/86400)+25569+(-5/24))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63"/>
        <v>1.12E-4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9" t="str">
        <f t="shared" si="67"/>
        <v>Aug</v>
      </c>
      <c r="T580" s="9" t="str">
        <f t="shared" si="68"/>
        <v>Sep</v>
      </c>
      <c r="U580">
        <f t="shared" si="6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63"/>
        <v>1.4583333333333334E-2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9" t="str">
        <f t="shared" si="67"/>
        <v>Nov</v>
      </c>
      <c r="T581" s="9" t="str">
        <f t="shared" si="68"/>
        <v>Dec</v>
      </c>
      <c r="U581">
        <f t="shared" si="6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63"/>
        <v>3.3333333333333332E-4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9" t="str">
        <f t="shared" si="67"/>
        <v>Aug</v>
      </c>
      <c r="T582" s="9" t="str">
        <f t="shared" si="68"/>
        <v>Sep</v>
      </c>
      <c r="U582">
        <f t="shared" si="6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9" t="str">
        <f t="shared" si="67"/>
        <v>Jul</v>
      </c>
      <c r="T583" s="9" t="str">
        <f t="shared" si="68"/>
        <v>Aug</v>
      </c>
      <c r="U583">
        <f t="shared" si="6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9" t="str">
        <f t="shared" si="67"/>
        <v>Feb</v>
      </c>
      <c r="T584" s="9" t="str">
        <f t="shared" si="68"/>
        <v>Mar</v>
      </c>
      <c r="U584">
        <f t="shared" si="6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63"/>
        <v>1.1111111111111112E-4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9" t="str">
        <f t="shared" si="67"/>
        <v>Feb</v>
      </c>
      <c r="T585" s="9" t="str">
        <f t="shared" si="68"/>
        <v>Mar</v>
      </c>
      <c r="U585">
        <f t="shared" si="6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63"/>
        <v>0.01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9" t="str">
        <f t="shared" si="67"/>
        <v>Feb</v>
      </c>
      <c r="T586" s="9" t="str">
        <f t="shared" si="68"/>
        <v>Mar</v>
      </c>
      <c r="U586">
        <f t="shared" si="6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9" t="str">
        <f t="shared" si="67"/>
        <v>Oct</v>
      </c>
      <c r="T587" s="9" t="str">
        <f t="shared" si="68"/>
        <v>Nov</v>
      </c>
      <c r="U587">
        <f t="shared" si="6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63"/>
        <v>5.5999999999999999E-3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9" t="str">
        <f t="shared" si="67"/>
        <v>Jan</v>
      </c>
      <c r="T588" s="9" t="str">
        <f t="shared" si="68"/>
        <v>Feb</v>
      </c>
      <c r="U588">
        <f t="shared" si="6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63"/>
        <v>9.0833333333333335E-2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9" t="str">
        <f t="shared" si="67"/>
        <v>Mar</v>
      </c>
      <c r="T589" s="9" t="str">
        <f t="shared" si="68"/>
        <v>Apr</v>
      </c>
      <c r="U589">
        <f t="shared" si="6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63"/>
        <v>3.3444444444444443E-2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9" t="str">
        <f t="shared" si="67"/>
        <v>Sep</v>
      </c>
      <c r="T590" s="9" t="str">
        <f t="shared" si="68"/>
        <v>Nov</v>
      </c>
      <c r="U590">
        <f t="shared" si="6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63"/>
        <v>1.3333333333333334E-4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9" t="str">
        <f t="shared" si="67"/>
        <v>Jun</v>
      </c>
      <c r="T591" s="9" t="str">
        <f t="shared" si="68"/>
        <v>Jul</v>
      </c>
      <c r="U591">
        <f t="shared" si="6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63"/>
        <v>4.4600000000000001E-2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9" t="str">
        <f t="shared" si="67"/>
        <v>Jan</v>
      </c>
      <c r="T592" s="9" t="str">
        <f t="shared" si="68"/>
        <v>Feb</v>
      </c>
      <c r="U592">
        <f t="shared" si="6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63"/>
        <v>6.0999999999999997E-4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9" t="str">
        <f t="shared" si="67"/>
        <v>Jun</v>
      </c>
      <c r="T593" s="9" t="str">
        <f t="shared" si="68"/>
        <v>Jul</v>
      </c>
      <c r="U593">
        <f t="shared" si="6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63"/>
        <v>3.3333333333333333E-2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9" t="str">
        <f t="shared" si="67"/>
        <v>Nov</v>
      </c>
      <c r="T594" s="9" t="str">
        <f t="shared" si="68"/>
        <v>Dec</v>
      </c>
      <c r="U594">
        <f t="shared" si="6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63"/>
        <v>0.23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9" t="str">
        <f t="shared" si="67"/>
        <v>Mar</v>
      </c>
      <c r="T595" s="9" t="str">
        <f t="shared" si="68"/>
        <v>Apr</v>
      </c>
      <c r="U595">
        <f t="shared" si="6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63"/>
        <v>1.0399999999999999E-3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9" t="str">
        <f t="shared" si="67"/>
        <v>Mar</v>
      </c>
      <c r="T596" s="9" t="str">
        <f t="shared" si="68"/>
        <v>Apr</v>
      </c>
      <c r="U596">
        <f t="shared" si="6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63"/>
        <v>4.2599999999999999E-3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9" t="str">
        <f t="shared" si="67"/>
        <v>Mar</v>
      </c>
      <c r="T597" s="9" t="str">
        <f t="shared" si="68"/>
        <v>May</v>
      </c>
      <c r="U597">
        <f t="shared" si="6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63"/>
        <v>2.9999999999999997E-4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9" t="str">
        <f t="shared" si="67"/>
        <v>Oct</v>
      </c>
      <c r="T598" s="9" t="str">
        <f t="shared" si="68"/>
        <v>Nov</v>
      </c>
      <c r="U598">
        <f t="shared" si="6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63"/>
        <v>2.6666666666666666E-3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9" t="str">
        <f t="shared" si="67"/>
        <v>Jun</v>
      </c>
      <c r="T599" s="9" t="str">
        <f t="shared" si="68"/>
        <v>Jul</v>
      </c>
      <c r="U599">
        <f t="shared" si="6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63"/>
        <v>0.34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9" t="str">
        <f t="shared" si="67"/>
        <v>Nov</v>
      </c>
      <c r="T600" s="9" t="str">
        <f t="shared" si="68"/>
        <v>Dec</v>
      </c>
      <c r="U600">
        <f t="shared" si="6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63"/>
        <v>6.2E-4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9" t="str">
        <f t="shared" si="67"/>
        <v>Feb</v>
      </c>
      <c r="T601" s="9" t="str">
        <f t="shared" si="68"/>
        <v>Mar</v>
      </c>
      <c r="U601">
        <f t="shared" si="6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8305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63"/>
        <v>0.02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9" t="str">
        <f t="shared" si="67"/>
        <v>Mar</v>
      </c>
      <c r="T602" s="9" t="str">
        <f t="shared" si="68"/>
        <v>May</v>
      </c>
      <c r="U602">
        <f t="shared" si="6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8305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63"/>
        <v>1.4E-2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9" t="str">
        <f t="shared" si="67"/>
        <v>Nov</v>
      </c>
      <c r="T603" s="9" t="str">
        <f t="shared" si="68"/>
        <v>Dec</v>
      </c>
      <c r="U603">
        <f t="shared" si="6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8305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9" t="str">
        <f t="shared" si="67"/>
        <v>May</v>
      </c>
      <c r="T604" s="9" t="str">
        <f t="shared" si="68"/>
        <v>Jun</v>
      </c>
      <c r="U604">
        <f t="shared" si="6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8305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63"/>
        <v>3.9334666666666664E-2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9" t="str">
        <f t="shared" si="67"/>
        <v>Jul</v>
      </c>
      <c r="T605" s="9" t="str">
        <f t="shared" si="68"/>
        <v>Aug</v>
      </c>
      <c r="U605">
        <f t="shared" si="6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8305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9" t="str">
        <f t="shared" si="67"/>
        <v>Jul</v>
      </c>
      <c r="T606" s="9" t="str">
        <f t="shared" si="68"/>
        <v>Aug</v>
      </c>
      <c r="U606">
        <f t="shared" si="6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8305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63"/>
        <v>2.6200000000000001E-2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9" t="str">
        <f t="shared" si="67"/>
        <v>Jul</v>
      </c>
      <c r="T607" s="9" t="str">
        <f t="shared" si="68"/>
        <v>Aug</v>
      </c>
      <c r="U607">
        <f t="shared" si="6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8305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63"/>
        <v>2E-3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9" t="str">
        <f t="shared" si="67"/>
        <v>Apr</v>
      </c>
      <c r="T608" s="9" t="str">
        <f t="shared" si="68"/>
        <v>May</v>
      </c>
      <c r="U608">
        <f t="shared" si="6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8305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9" t="str">
        <f t="shared" si="67"/>
        <v>Oct</v>
      </c>
      <c r="T609" s="9" t="str">
        <f t="shared" si="68"/>
        <v>Nov</v>
      </c>
      <c r="U609">
        <f t="shared" si="6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8305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63"/>
        <v>9.7400000000000004E-3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9" t="str">
        <f t="shared" si="67"/>
        <v>May</v>
      </c>
      <c r="T610" s="9" t="str">
        <f t="shared" si="68"/>
        <v>Jun</v>
      </c>
      <c r="U610">
        <f t="shared" si="6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8305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63"/>
        <v>6.41025641025641E-3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9" t="str">
        <f t="shared" si="67"/>
        <v>Oct</v>
      </c>
      <c r="T611" s="9" t="str">
        <f t="shared" si="68"/>
        <v>Nov</v>
      </c>
      <c r="U611">
        <f t="shared" si="6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8305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9" t="str">
        <f t="shared" si="67"/>
        <v>Mar</v>
      </c>
      <c r="T612" s="9" t="str">
        <f t="shared" si="68"/>
        <v>Apr</v>
      </c>
      <c r="U612">
        <f t="shared" si="6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8305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9" t="str">
        <f t="shared" si="67"/>
        <v>Nov</v>
      </c>
      <c r="T613" s="9" t="str">
        <f t="shared" si="68"/>
        <v>Jan</v>
      </c>
      <c r="U613">
        <f t="shared" si="6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8305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9" t="str">
        <f t="shared" si="67"/>
        <v>Aug</v>
      </c>
      <c r="T614" s="9" t="str">
        <f t="shared" si="68"/>
        <v>Sep</v>
      </c>
      <c r="U614">
        <f t="shared" si="6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8305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63"/>
        <v>0.21363333333333334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9" t="str">
        <f t="shared" si="67"/>
        <v>Aug</v>
      </c>
      <c r="T615" s="9" t="str">
        <f t="shared" si="68"/>
        <v>Sep</v>
      </c>
      <c r="U615">
        <f t="shared" si="6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8305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9" t="str">
        <f t="shared" si="67"/>
        <v>May</v>
      </c>
      <c r="T616" s="9" t="str">
        <f t="shared" si="68"/>
        <v>Jun</v>
      </c>
      <c r="U616">
        <f t="shared" si="6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8305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9" t="str">
        <f t="shared" si="67"/>
        <v>Aug</v>
      </c>
      <c r="T617" s="9" t="str">
        <f t="shared" si="68"/>
        <v>Sep</v>
      </c>
      <c r="U617">
        <f t="shared" si="6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8305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9" t="str">
        <f t="shared" si="67"/>
        <v>Jan</v>
      </c>
      <c r="T618" s="9" t="str">
        <f t="shared" si="68"/>
        <v>Feb</v>
      </c>
      <c r="U618">
        <f t="shared" si="6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8305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63"/>
        <v>0.03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9" t="str">
        <f t="shared" si="67"/>
        <v>Mar</v>
      </c>
      <c r="T619" s="9" t="str">
        <f t="shared" si="68"/>
        <v>May</v>
      </c>
      <c r="U619">
        <f t="shared" si="6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8305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9" t="str">
        <f t="shared" si="67"/>
        <v>Nov</v>
      </c>
      <c r="T620" s="9" t="str">
        <f t="shared" si="68"/>
        <v>Dec</v>
      </c>
      <c r="U620">
        <f t="shared" si="6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8305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63"/>
        <v>3.9999999999999998E-7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9" t="str">
        <f t="shared" si="67"/>
        <v>Sep</v>
      </c>
      <c r="T621" s="9" t="str">
        <f t="shared" si="68"/>
        <v>Nov</v>
      </c>
      <c r="U621">
        <f t="shared" si="6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8305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63"/>
        <v>0.01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9" t="str">
        <f t="shared" si="67"/>
        <v>Jul</v>
      </c>
      <c r="T622" s="9" t="str">
        <f t="shared" si="68"/>
        <v>Aug</v>
      </c>
      <c r="U622">
        <f t="shared" si="6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8305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63"/>
        <v>1.044E-2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9" t="str">
        <f t="shared" si="67"/>
        <v>Jun</v>
      </c>
      <c r="T623" s="9" t="str">
        <f t="shared" si="68"/>
        <v>Jul</v>
      </c>
      <c r="U623">
        <f t="shared" si="6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8305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63"/>
        <v>5.6833333333333333E-2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9" t="str">
        <f t="shared" si="67"/>
        <v>Jun</v>
      </c>
      <c r="T624" s="9" t="str">
        <f t="shared" si="68"/>
        <v>Jul</v>
      </c>
      <c r="U624">
        <f t="shared" si="6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8305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9" t="str">
        <f t="shared" si="67"/>
        <v>Apr</v>
      </c>
      <c r="T625" s="9" t="str">
        <f t="shared" si="68"/>
        <v>May</v>
      </c>
      <c r="U625">
        <f t="shared" si="6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8305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9" t="str">
        <f t="shared" si="67"/>
        <v>Apr</v>
      </c>
      <c r="T626" s="9" t="str">
        <f t="shared" si="68"/>
        <v>May</v>
      </c>
      <c r="U626">
        <f t="shared" si="6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8305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9" t="str">
        <f t="shared" si="67"/>
        <v>Feb</v>
      </c>
      <c r="T627" s="9" t="str">
        <f t="shared" si="68"/>
        <v>Mar</v>
      </c>
      <c r="U627">
        <f t="shared" si="6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8305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63"/>
        <v>0.17380000000000001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9" t="str">
        <f t="shared" si="67"/>
        <v>Jul</v>
      </c>
      <c r="T628" s="9" t="str">
        <f t="shared" si="68"/>
        <v>Aug</v>
      </c>
      <c r="U628">
        <f t="shared" si="6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8305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63"/>
        <v>2.0000000000000001E-4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9" t="str">
        <f t="shared" si="67"/>
        <v>Jan</v>
      </c>
      <c r="T629" s="9" t="str">
        <f t="shared" si="68"/>
        <v>Mar</v>
      </c>
      <c r="U629">
        <f t="shared" si="6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8305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9" t="str">
        <f t="shared" si="67"/>
        <v>Jun</v>
      </c>
      <c r="T630" s="9" t="str">
        <f t="shared" si="68"/>
        <v>Jul</v>
      </c>
      <c r="U630">
        <f t="shared" si="6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8305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63"/>
        <v>1.75E-3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9" t="str">
        <f t="shared" si="67"/>
        <v>Apr</v>
      </c>
      <c r="T631" s="9" t="str">
        <f t="shared" si="68"/>
        <v>May</v>
      </c>
      <c r="U631">
        <f t="shared" si="6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8305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63"/>
        <v>8.3340278356529708E-4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9" t="str">
        <f t="shared" si="67"/>
        <v>Aug</v>
      </c>
      <c r="T632" s="9" t="str">
        <f t="shared" si="68"/>
        <v>Sep</v>
      </c>
      <c r="U632">
        <f t="shared" si="6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8305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63"/>
        <v>1.38E-2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9" t="str">
        <f t="shared" si="67"/>
        <v>Apr</v>
      </c>
      <c r="T633" s="9" t="str">
        <f t="shared" si="68"/>
        <v>May</v>
      </c>
      <c r="U633">
        <f t="shared" si="6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8305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9" t="str">
        <f t="shared" si="67"/>
        <v>Oct</v>
      </c>
      <c r="T634" s="9" t="str">
        <f t="shared" si="68"/>
        <v>Nov</v>
      </c>
      <c r="U634">
        <f t="shared" si="6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8305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63"/>
        <v>0.1245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9" t="str">
        <f t="shared" si="67"/>
        <v>May</v>
      </c>
      <c r="T635" s="9" t="str">
        <f t="shared" si="68"/>
        <v>Jun</v>
      </c>
      <c r="U635">
        <f t="shared" si="6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8305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63"/>
        <v>2.0000000000000001E-4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9" t="str">
        <f t="shared" si="67"/>
        <v>Jan</v>
      </c>
      <c r="T636" s="9" t="str">
        <f t="shared" si="68"/>
        <v>Feb</v>
      </c>
      <c r="U636">
        <f t="shared" si="6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8305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63"/>
        <v>8.0000000000000007E-5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9" t="str">
        <f t="shared" si="67"/>
        <v>Mar</v>
      </c>
      <c r="T637" s="9" t="str">
        <f t="shared" si="68"/>
        <v>Apr</v>
      </c>
      <c r="U637">
        <f t="shared" si="6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8305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63"/>
        <v>2E-3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9" t="str">
        <f t="shared" si="67"/>
        <v>May</v>
      </c>
      <c r="T638" s="9" t="str">
        <f t="shared" si="68"/>
        <v>Jun</v>
      </c>
      <c r="U638">
        <f t="shared" si="6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8305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9" t="str">
        <f t="shared" si="67"/>
        <v>Jan</v>
      </c>
      <c r="T639" s="9" t="str">
        <f t="shared" si="68"/>
        <v>Feb</v>
      </c>
      <c r="U639">
        <f t="shared" si="6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8305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63"/>
        <v>9.0000000000000006E-5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9" t="str">
        <f t="shared" si="67"/>
        <v>Jan</v>
      </c>
      <c r="T640" s="9" t="str">
        <f t="shared" si="68"/>
        <v>Mar</v>
      </c>
      <c r="U640">
        <f t="shared" si="6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8305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63"/>
        <v>9.9999999999999995E-7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9" t="str">
        <f t="shared" si="67"/>
        <v>Aug</v>
      </c>
      <c r="T641" s="9" t="str">
        <f t="shared" si="68"/>
        <v>Oct</v>
      </c>
      <c r="U641">
        <f t="shared" si="6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63"/>
        <v>1.4428571428571428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 t="str">
        <f t="shared" si="67"/>
        <v>Nov</v>
      </c>
      <c r="T642" s="9" t="str">
        <f t="shared" si="68"/>
        <v>Nov</v>
      </c>
      <c r="U642">
        <f t="shared" si="6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70">E643/D643</f>
        <v>1.1916249999999999</v>
      </c>
      <c r="P643" s="6">
        <f t="shared" ref="P643:P706" si="71">E643/L643</f>
        <v>151.31746031746033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9" t="str">
        <f t="shared" ref="S643:S706" si="74">TEXT((J643/86400)+25569+(-5/24),"mmm")</f>
        <v>Jul</v>
      </c>
      <c r="T643" s="9" t="str">
        <f t="shared" ref="T643:T706" si="75">TEXT((I643/86400)+25569+(-5/24),"mmm")</f>
        <v>Aug</v>
      </c>
      <c r="U643">
        <f t="shared" ref="U643:U706" si="76">YEAR((J643/86400)+25569+(-5/24))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70"/>
        <v>14.604850000000001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9" t="str">
        <f t="shared" si="74"/>
        <v>Jul</v>
      </c>
      <c r="T644" s="9" t="str">
        <f t="shared" si="75"/>
        <v>Aug</v>
      </c>
      <c r="U644">
        <f t="shared" si="76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70"/>
        <v>1.0580799999999999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9" t="str">
        <f t="shared" si="74"/>
        <v>Apr</v>
      </c>
      <c r="T645" s="9" t="str">
        <f t="shared" si="75"/>
        <v>May</v>
      </c>
      <c r="U645">
        <f t="shared" si="76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70"/>
        <v>3.0011791999999997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9" t="str">
        <f t="shared" si="74"/>
        <v>Sep</v>
      </c>
      <c r="T646" s="9" t="str">
        <f t="shared" si="75"/>
        <v>Oct</v>
      </c>
      <c r="U646">
        <f t="shared" si="76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70"/>
        <v>2.7869999999999999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9" t="str">
        <f t="shared" si="74"/>
        <v>Jul</v>
      </c>
      <c r="T647" s="9" t="str">
        <f t="shared" si="75"/>
        <v>Aug</v>
      </c>
      <c r="U647">
        <f t="shared" si="76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70"/>
        <v>1.3187625000000001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9" t="str">
        <f t="shared" si="74"/>
        <v>Jul</v>
      </c>
      <c r="T648" s="9" t="str">
        <f t="shared" si="75"/>
        <v>Aug</v>
      </c>
      <c r="U648">
        <f t="shared" si="76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70"/>
        <v>1.0705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9" t="str">
        <f t="shared" si="74"/>
        <v>Feb</v>
      </c>
      <c r="T649" s="9" t="str">
        <f t="shared" si="75"/>
        <v>Mar</v>
      </c>
      <c r="U649">
        <f t="shared" si="76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70"/>
        <v>1.2682285714285715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 t="str">
        <f t="shared" si="74"/>
        <v>Sep</v>
      </c>
      <c r="T650" s="9" t="str">
        <f t="shared" si="75"/>
        <v>Oct</v>
      </c>
      <c r="U650">
        <f t="shared" si="76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70"/>
        <v>1.3996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9" t="str">
        <f t="shared" si="74"/>
        <v>Aug</v>
      </c>
      <c r="T651" s="9" t="str">
        <f t="shared" si="75"/>
        <v>Sep</v>
      </c>
      <c r="U651">
        <f t="shared" si="76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70"/>
        <v>1.1240000000000001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9" t="str">
        <f t="shared" si="74"/>
        <v>Oct</v>
      </c>
      <c r="T652" s="9" t="str">
        <f t="shared" si="75"/>
        <v>Dec</v>
      </c>
      <c r="U652">
        <f t="shared" si="76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70"/>
        <v>1.00528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9" t="str">
        <f t="shared" si="74"/>
        <v>Nov</v>
      </c>
      <c r="T653" s="9" t="str">
        <f t="shared" si="75"/>
        <v>Dec</v>
      </c>
      <c r="U653">
        <f t="shared" si="76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70"/>
        <v>1.0046666666666666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9" t="str">
        <f t="shared" si="74"/>
        <v>Nov</v>
      </c>
      <c r="T654" s="9" t="str">
        <f t="shared" si="75"/>
        <v>Dec</v>
      </c>
      <c r="U654">
        <f t="shared" si="76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70"/>
        <v>1.4144600000000001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9" t="str">
        <f t="shared" si="74"/>
        <v>Jul</v>
      </c>
      <c r="T655" s="9" t="str">
        <f t="shared" si="75"/>
        <v>Aug</v>
      </c>
      <c r="U655">
        <f t="shared" si="76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70"/>
        <v>2.6729166666666666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9" t="str">
        <f t="shared" si="74"/>
        <v>Jun</v>
      </c>
      <c r="T656" s="9" t="str">
        <f t="shared" si="75"/>
        <v>Jul</v>
      </c>
      <c r="U656">
        <f t="shared" si="76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70"/>
        <v>1.4688749999999999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9" t="str">
        <f t="shared" si="74"/>
        <v>Feb</v>
      </c>
      <c r="T657" s="9" t="str">
        <f t="shared" si="75"/>
        <v>Mar</v>
      </c>
      <c r="U657">
        <f t="shared" si="76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70"/>
        <v>2.1356000000000002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9" t="str">
        <f t="shared" si="74"/>
        <v>Feb</v>
      </c>
      <c r="T658" s="9" t="str">
        <f t="shared" si="75"/>
        <v>Apr</v>
      </c>
      <c r="U658">
        <f t="shared" si="76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70"/>
        <v>1.2569999999999999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9" t="str">
        <f t="shared" si="74"/>
        <v>Nov</v>
      </c>
      <c r="T659" s="9" t="str">
        <f t="shared" si="75"/>
        <v>Dec</v>
      </c>
      <c r="U659">
        <f t="shared" si="76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70"/>
        <v>1.0446206037108834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9" t="str">
        <f t="shared" si="74"/>
        <v>Jun</v>
      </c>
      <c r="T660" s="9" t="str">
        <f t="shared" si="75"/>
        <v>Jul</v>
      </c>
      <c r="U660">
        <f t="shared" si="76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70"/>
        <v>1.0056666666666667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9" t="str">
        <f t="shared" si="74"/>
        <v>Jul</v>
      </c>
      <c r="T661" s="9" t="str">
        <f t="shared" si="75"/>
        <v>Aug</v>
      </c>
      <c r="U661">
        <f t="shared" si="76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70"/>
        <v>3.058E-2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9" t="str">
        <f t="shared" si="74"/>
        <v>Oct</v>
      </c>
      <c r="T662" s="9" t="str">
        <f t="shared" si="75"/>
        <v>Nov</v>
      </c>
      <c r="U662">
        <f t="shared" si="76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70"/>
        <v>9.4999999999999998E-3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9" t="str">
        <f t="shared" si="74"/>
        <v>Sep</v>
      </c>
      <c r="T663" s="9" t="str">
        <f t="shared" si="75"/>
        <v>Oct</v>
      </c>
      <c r="U663">
        <f t="shared" si="76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70"/>
        <v>4.0000000000000001E-3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9" t="str">
        <f t="shared" si="74"/>
        <v>Dec</v>
      </c>
      <c r="T664" s="9" t="str">
        <f t="shared" si="75"/>
        <v>Jan</v>
      </c>
      <c r="U664">
        <f t="shared" si="76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70"/>
        <v>3.5000000000000001E-3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9" t="str">
        <f t="shared" si="74"/>
        <v>Jun</v>
      </c>
      <c r="T665" s="9" t="str">
        <f t="shared" si="75"/>
        <v>Jul</v>
      </c>
      <c r="U665">
        <f t="shared" si="76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70"/>
        <v>7.5333333333333335E-2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9" t="str">
        <f t="shared" si="74"/>
        <v>Mar</v>
      </c>
      <c r="T666" s="9" t="str">
        <f t="shared" si="75"/>
        <v>Apr</v>
      </c>
      <c r="U666">
        <f t="shared" si="76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70"/>
        <v>0.18640000000000001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9" t="str">
        <f t="shared" si="74"/>
        <v>Nov</v>
      </c>
      <c r="T667" s="9" t="str">
        <f t="shared" si="75"/>
        <v>Jan</v>
      </c>
      <c r="U667">
        <f t="shared" si="76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70"/>
        <v>4.0000000000000003E-5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9" t="str">
        <f t="shared" si="74"/>
        <v>Jul</v>
      </c>
      <c r="T668" s="9" t="str">
        <f t="shared" si="75"/>
        <v>Aug</v>
      </c>
      <c r="U668">
        <f t="shared" si="76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70"/>
        <v>0.1002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9" t="str">
        <f t="shared" si="74"/>
        <v>Sep</v>
      </c>
      <c r="T669" s="9" t="str">
        <f t="shared" si="75"/>
        <v>Oct</v>
      </c>
      <c r="U669">
        <f t="shared" si="76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70"/>
        <v>4.5600000000000002E-2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 t="str">
        <f t="shared" si="74"/>
        <v>Mar</v>
      </c>
      <c r="T670" s="9" t="str">
        <f t="shared" si="75"/>
        <v>May</v>
      </c>
      <c r="U670">
        <f t="shared" si="76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70"/>
        <v>0.21507499999999999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 t="str">
        <f t="shared" si="74"/>
        <v>Jun</v>
      </c>
      <c r="T671" s="9" t="str">
        <f t="shared" si="75"/>
        <v>Jul</v>
      </c>
      <c r="U671">
        <f t="shared" si="76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70"/>
        <v>0.29276666666666668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9" t="str">
        <f t="shared" si="74"/>
        <v>May</v>
      </c>
      <c r="T672" s="9" t="str">
        <f t="shared" si="75"/>
        <v>Jun</v>
      </c>
      <c r="U672">
        <f t="shared" si="76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70"/>
        <v>0.39426666666666665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9" t="str">
        <f t="shared" si="74"/>
        <v>Dec</v>
      </c>
      <c r="T673" s="9" t="str">
        <f t="shared" si="75"/>
        <v>Jan</v>
      </c>
      <c r="U673">
        <f t="shared" si="76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70"/>
        <v>0.21628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9" t="str">
        <f t="shared" si="74"/>
        <v>Dec</v>
      </c>
      <c r="T674" s="9" t="str">
        <f t="shared" si="75"/>
        <v>Dec</v>
      </c>
      <c r="U674">
        <f t="shared" si="76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70"/>
        <v>2.0500000000000002E-3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9" t="str">
        <f t="shared" si="74"/>
        <v>Jul</v>
      </c>
      <c r="T675" s="9" t="str">
        <f t="shared" si="75"/>
        <v>Sep</v>
      </c>
      <c r="U675">
        <f t="shared" si="76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70"/>
        <v>2.9999999999999997E-4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9" t="str">
        <f t="shared" si="74"/>
        <v>Jun</v>
      </c>
      <c r="T676" s="9" t="str">
        <f t="shared" si="75"/>
        <v>Aug</v>
      </c>
      <c r="U676">
        <f t="shared" si="76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70"/>
        <v>0.14849999999999999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9" t="str">
        <f t="shared" si="74"/>
        <v>Dec</v>
      </c>
      <c r="T677" s="9" t="str">
        <f t="shared" si="75"/>
        <v>Jan</v>
      </c>
      <c r="U677">
        <f t="shared" si="76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70"/>
        <v>1.4710000000000001E-2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9" t="str">
        <f t="shared" si="74"/>
        <v>Jan</v>
      </c>
      <c r="T678" s="9" t="str">
        <f t="shared" si="75"/>
        <v>Feb</v>
      </c>
      <c r="U678">
        <f t="shared" si="76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70"/>
        <v>0.25584000000000001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 t="str">
        <f t="shared" si="74"/>
        <v>May</v>
      </c>
      <c r="T679" s="9" t="str">
        <f t="shared" si="75"/>
        <v>Jun</v>
      </c>
      <c r="U679">
        <f t="shared" si="76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70"/>
        <v>3.8206896551724136E-2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9" t="str">
        <f t="shared" si="74"/>
        <v>Apr</v>
      </c>
      <c r="T680" s="9" t="str">
        <f t="shared" si="75"/>
        <v>May</v>
      </c>
      <c r="U680">
        <f t="shared" si="76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70"/>
        <v>0.15485964912280703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9" t="str">
        <f t="shared" si="74"/>
        <v>Jul</v>
      </c>
      <c r="T681" s="9" t="str">
        <f t="shared" si="75"/>
        <v>Sep</v>
      </c>
      <c r="U681">
        <f t="shared" si="76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70"/>
        <v>0.25912000000000002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9" t="str">
        <f t="shared" si="74"/>
        <v>Aug</v>
      </c>
      <c r="T682" s="9" t="str">
        <f t="shared" si="75"/>
        <v>Sep</v>
      </c>
      <c r="U682">
        <f t="shared" si="76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70"/>
        <v>4.0000000000000002E-4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9" t="str">
        <f t="shared" si="74"/>
        <v>Sep</v>
      </c>
      <c r="T683" s="9" t="str">
        <f t="shared" si="75"/>
        <v>Oct</v>
      </c>
      <c r="U683">
        <f t="shared" si="76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70"/>
        <v>1.06E-3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 t="str">
        <f t="shared" si="74"/>
        <v>Feb</v>
      </c>
      <c r="T684" s="9" t="str">
        <f t="shared" si="75"/>
        <v>Mar</v>
      </c>
      <c r="U684">
        <f t="shared" si="76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70"/>
        <v>8.5142857142857138E-3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9" t="str">
        <f t="shared" si="74"/>
        <v>Sep</v>
      </c>
      <c r="T685" s="9" t="str">
        <f t="shared" si="75"/>
        <v>Oct</v>
      </c>
      <c r="U685">
        <f t="shared" si="76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70"/>
        <v>7.4837500000000001E-2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9" t="str">
        <f t="shared" si="74"/>
        <v>Jun</v>
      </c>
      <c r="T686" s="9" t="str">
        <f t="shared" si="75"/>
        <v>Jul</v>
      </c>
      <c r="U686">
        <f t="shared" si="76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70"/>
        <v>0.27650000000000002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 t="str">
        <f t="shared" si="74"/>
        <v>Nov</v>
      </c>
      <c r="T687" s="9" t="str">
        <f t="shared" si="75"/>
        <v>Jan</v>
      </c>
      <c r="U687">
        <f t="shared" si="76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9" t="str">
        <f t="shared" si="74"/>
        <v>Jul</v>
      </c>
      <c r="T688" s="9" t="str">
        <f t="shared" si="75"/>
        <v>Aug</v>
      </c>
      <c r="U688">
        <f t="shared" si="76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70"/>
        <v>3.5499999999999997E-2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9" t="str">
        <f t="shared" si="74"/>
        <v>Dec</v>
      </c>
      <c r="T689" s="9" t="str">
        <f t="shared" si="75"/>
        <v>Feb</v>
      </c>
      <c r="U689">
        <f t="shared" si="76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70"/>
        <v>0.72989999999999999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 t="str">
        <f t="shared" si="74"/>
        <v>Sep</v>
      </c>
      <c r="T690" s="9" t="str">
        <f t="shared" si="75"/>
        <v>Oct</v>
      </c>
      <c r="U690">
        <f t="shared" si="76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70"/>
        <v>0.57648750000000004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9" t="str">
        <f t="shared" si="74"/>
        <v>Nov</v>
      </c>
      <c r="T691" s="9" t="str">
        <f t="shared" si="75"/>
        <v>Dec</v>
      </c>
      <c r="U691">
        <f t="shared" si="76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70"/>
        <v>0.1234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9" t="str">
        <f t="shared" si="74"/>
        <v>Jul</v>
      </c>
      <c r="T692" s="9" t="str">
        <f t="shared" si="75"/>
        <v>Sep</v>
      </c>
      <c r="U692">
        <f t="shared" si="76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70"/>
        <v>5.1999999999999998E-3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9" t="str">
        <f t="shared" si="74"/>
        <v>Jun</v>
      </c>
      <c r="T693" s="9" t="str">
        <f t="shared" si="75"/>
        <v>Jun</v>
      </c>
      <c r="U693">
        <f t="shared" si="76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70"/>
        <v>6.5299999999999997E-2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9" t="str">
        <f t="shared" si="74"/>
        <v>Nov</v>
      </c>
      <c r="T694" s="9" t="str">
        <f t="shared" si="75"/>
        <v>Dec</v>
      </c>
      <c r="U694">
        <f t="shared" si="76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70"/>
        <v>0.35338000000000003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9" t="str">
        <f t="shared" si="74"/>
        <v>Mar</v>
      </c>
      <c r="T695" s="9" t="str">
        <f t="shared" si="75"/>
        <v>Apr</v>
      </c>
      <c r="U695">
        <f t="shared" si="76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70"/>
        <v>3.933333333333333E-3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9" t="str">
        <f t="shared" si="74"/>
        <v>Jan</v>
      </c>
      <c r="T696" s="9" t="str">
        <f t="shared" si="75"/>
        <v>Feb</v>
      </c>
      <c r="U696">
        <f t="shared" si="76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70"/>
        <v>1.06E-2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9" t="str">
        <f t="shared" si="74"/>
        <v>Oct</v>
      </c>
      <c r="T697" s="9" t="str">
        <f t="shared" si="75"/>
        <v>Oct</v>
      </c>
      <c r="U697">
        <f t="shared" si="76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70"/>
        <v>5.7142857142857145E-6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9" t="str">
        <f t="shared" si="74"/>
        <v>Jun</v>
      </c>
      <c r="T698" s="9" t="str">
        <f t="shared" si="75"/>
        <v>Jul</v>
      </c>
      <c r="U698">
        <f t="shared" si="76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70"/>
        <v>0.46379999999999999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9" t="str">
        <f t="shared" si="74"/>
        <v>Jan</v>
      </c>
      <c r="T699" s="9" t="str">
        <f t="shared" si="75"/>
        <v>Feb</v>
      </c>
      <c r="U699">
        <f t="shared" si="76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70"/>
        <v>0.15390000000000001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9" t="str">
        <f t="shared" si="74"/>
        <v>Aug</v>
      </c>
      <c r="T700" s="9" t="str">
        <f t="shared" si="75"/>
        <v>Sep</v>
      </c>
      <c r="U700">
        <f t="shared" si="76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70"/>
        <v>0.824221076923077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9" t="str">
        <f t="shared" si="74"/>
        <v>Oct</v>
      </c>
      <c r="T701" s="9" t="str">
        <f t="shared" si="75"/>
        <v>Nov</v>
      </c>
      <c r="U701">
        <f t="shared" si="76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70"/>
        <v>2.6866666666666667E-2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9" t="str">
        <f t="shared" si="74"/>
        <v>Dec</v>
      </c>
      <c r="T702" s="9" t="str">
        <f t="shared" si="75"/>
        <v>Jan</v>
      </c>
      <c r="U702">
        <f t="shared" si="76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70"/>
        <v>0.26600000000000001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9" t="str">
        <f t="shared" si="74"/>
        <v>Jun</v>
      </c>
      <c r="T703" s="9" t="str">
        <f t="shared" si="75"/>
        <v>Jul</v>
      </c>
      <c r="U703">
        <f t="shared" si="76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70"/>
        <v>0.30813400000000002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9" t="str">
        <f t="shared" si="74"/>
        <v>Oct</v>
      </c>
      <c r="T704" s="9" t="str">
        <f t="shared" si="75"/>
        <v>Nov</v>
      </c>
      <c r="U704">
        <f t="shared" si="76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70"/>
        <v>5.5800000000000002E-2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9" t="str">
        <f t="shared" si="74"/>
        <v>Dec</v>
      </c>
      <c r="T705" s="9" t="str">
        <f t="shared" si="75"/>
        <v>Jan</v>
      </c>
      <c r="U705">
        <f t="shared" si="76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70"/>
        <v>8.7454545454545458E-3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 t="str">
        <f t="shared" si="74"/>
        <v>Dec</v>
      </c>
      <c r="T706" s="9" t="str">
        <f t="shared" si="75"/>
        <v>Feb</v>
      </c>
      <c r="U706">
        <f t="shared" si="76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77">E707/D707</f>
        <v>9.7699999999999992E-3</v>
      </c>
      <c r="P707" s="6">
        <f t="shared" ref="P707:P770" si="78">E707/L707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9" t="str">
        <f t="shared" ref="S707:S770" si="81">TEXT((J707/86400)+25569+(-5/24),"mmm")</f>
        <v>Dec</v>
      </c>
      <c r="T707" s="9" t="str">
        <f t="shared" ref="T707:T770" si="82">TEXT((I707/86400)+25569+(-5/24),"mmm")</f>
        <v>Jan</v>
      </c>
      <c r="U707">
        <f t="shared" ref="U707:U770" si="83">YEAR((J707/86400)+25569+(-5/24))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9" t="str">
        <f t="shared" si="81"/>
        <v>Nov</v>
      </c>
      <c r="T708" s="9" t="str">
        <f t="shared" si="82"/>
        <v>Dec</v>
      </c>
      <c r="U708">
        <f t="shared" si="83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77"/>
        <v>0.78927352941176465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9" t="str">
        <f t="shared" si="81"/>
        <v>Nov</v>
      </c>
      <c r="T709" s="9" t="str">
        <f t="shared" si="82"/>
        <v>Jan</v>
      </c>
      <c r="U709">
        <f t="shared" si="83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7"/>
        <v>0.22092500000000001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9" t="str">
        <f t="shared" si="81"/>
        <v>Jul</v>
      </c>
      <c r="T710" s="9" t="str">
        <f t="shared" si="82"/>
        <v>Sep</v>
      </c>
      <c r="U710">
        <f t="shared" si="83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7"/>
        <v>4.0666666666666663E-3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 t="str">
        <f t="shared" si="81"/>
        <v>Nov</v>
      </c>
      <c r="T711" s="9" t="str">
        <f t="shared" si="82"/>
        <v>Dec</v>
      </c>
      <c r="U711">
        <f t="shared" si="83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9" t="str">
        <f t="shared" si="81"/>
        <v>Jul</v>
      </c>
      <c r="T712" s="9" t="str">
        <f t="shared" si="82"/>
        <v>Aug</v>
      </c>
      <c r="U712">
        <f t="shared" si="83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7"/>
        <v>0.33790999999999999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9" t="str">
        <f t="shared" si="81"/>
        <v>Nov</v>
      </c>
      <c r="T713" s="9" t="str">
        <f t="shared" si="82"/>
        <v>Dec</v>
      </c>
      <c r="U713">
        <f t="shared" si="83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7"/>
        <v>2.1649484536082476E-3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 t="str">
        <f t="shared" si="81"/>
        <v>Jan</v>
      </c>
      <c r="T714" s="9" t="str">
        <f t="shared" si="82"/>
        <v>Feb</v>
      </c>
      <c r="U714">
        <f t="shared" si="83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7"/>
        <v>7.9600000000000001E-3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9" t="str">
        <f t="shared" si="81"/>
        <v>May</v>
      </c>
      <c r="T715" s="9" t="str">
        <f t="shared" si="82"/>
        <v>Jun</v>
      </c>
      <c r="U715">
        <f t="shared" si="83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7"/>
        <v>0.14993333333333334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9" t="str">
        <f t="shared" si="81"/>
        <v>Dec</v>
      </c>
      <c r="T716" s="9" t="str">
        <f t="shared" si="82"/>
        <v>Feb</v>
      </c>
      <c r="U716">
        <f t="shared" si="83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7"/>
        <v>5.0509090909090906E-2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 t="str">
        <f t="shared" si="81"/>
        <v>Sep</v>
      </c>
      <c r="T717" s="9" t="str">
        <f t="shared" si="82"/>
        <v>Nov</v>
      </c>
      <c r="U717">
        <f t="shared" si="83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7"/>
        <v>0.10214285714285715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9" t="str">
        <f t="shared" si="81"/>
        <v>Oct</v>
      </c>
      <c r="T718" s="9" t="str">
        <f t="shared" si="82"/>
        <v>Nov</v>
      </c>
      <c r="U718">
        <f t="shared" si="83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7"/>
        <v>3.0500000000000002E-3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 t="str">
        <f t="shared" si="81"/>
        <v>Aug</v>
      </c>
      <c r="T719" s="9" t="str">
        <f t="shared" si="82"/>
        <v>Sep</v>
      </c>
      <c r="U719">
        <f t="shared" si="83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7"/>
        <v>7.4999999999999997E-3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 t="str">
        <f t="shared" si="81"/>
        <v>Jan</v>
      </c>
      <c r="T720" s="9" t="str">
        <f t="shared" si="82"/>
        <v>Feb</v>
      </c>
      <c r="U720">
        <f t="shared" si="83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7"/>
        <v>1.2933333333333333E-2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 t="str">
        <f t="shared" si="81"/>
        <v>Feb</v>
      </c>
      <c r="T721" s="9" t="str">
        <f t="shared" si="82"/>
        <v>Feb</v>
      </c>
      <c r="U721">
        <f t="shared" si="83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77"/>
        <v>1.4394736842105262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9" t="str">
        <f t="shared" si="81"/>
        <v>Jan</v>
      </c>
      <c r="T722" s="9" t="str">
        <f t="shared" si="82"/>
        <v>Jan</v>
      </c>
      <c r="U722">
        <f t="shared" si="83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77"/>
        <v>1.2210975609756098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9" t="str">
        <f t="shared" si="81"/>
        <v>Jun</v>
      </c>
      <c r="T723" s="9" t="str">
        <f t="shared" si="82"/>
        <v>Aug</v>
      </c>
      <c r="U723">
        <f t="shared" si="83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77"/>
        <v>1.3202400000000001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9" t="str">
        <f t="shared" si="81"/>
        <v>Mar</v>
      </c>
      <c r="T724" s="9" t="str">
        <f t="shared" si="82"/>
        <v>Apr</v>
      </c>
      <c r="U724">
        <f t="shared" si="83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77"/>
        <v>1.0938000000000001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 t="str">
        <f t="shared" si="81"/>
        <v>Jun</v>
      </c>
      <c r="T725" s="9" t="str">
        <f t="shared" si="82"/>
        <v>Jul</v>
      </c>
      <c r="U725">
        <f t="shared" si="83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77"/>
        <v>1.0547157142857144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9" t="str">
        <f t="shared" si="81"/>
        <v>May</v>
      </c>
      <c r="T726" s="9" t="str">
        <f t="shared" si="82"/>
        <v>Jun</v>
      </c>
      <c r="U726">
        <f t="shared" si="83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77"/>
        <v>1.0035000000000001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9" t="str">
        <f t="shared" si="81"/>
        <v>Nov</v>
      </c>
      <c r="T727" s="9" t="str">
        <f t="shared" si="82"/>
        <v>Dec</v>
      </c>
      <c r="U727">
        <f t="shared" si="83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77"/>
        <v>1.014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9" t="str">
        <f t="shared" si="81"/>
        <v>Mar</v>
      </c>
      <c r="T728" s="9" t="str">
        <f t="shared" si="82"/>
        <v>Apr</v>
      </c>
      <c r="U728">
        <f t="shared" si="83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77"/>
        <v>1.5551428571428572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9" t="str">
        <f t="shared" si="81"/>
        <v>Dec</v>
      </c>
      <c r="T729" s="9" t="str">
        <f t="shared" si="82"/>
        <v>Jan</v>
      </c>
      <c r="U729">
        <f t="shared" si="83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77"/>
        <v>1.05566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9" t="str">
        <f t="shared" si="81"/>
        <v>Jul</v>
      </c>
      <c r="T730" s="9" t="str">
        <f t="shared" si="82"/>
        <v>Aug</v>
      </c>
      <c r="U730">
        <f t="shared" si="83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77"/>
        <v>1.3065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 t="str">
        <f t="shared" si="81"/>
        <v>Jul</v>
      </c>
      <c r="T731" s="9" t="str">
        <f t="shared" si="82"/>
        <v>Sep</v>
      </c>
      <c r="U731">
        <f t="shared" si="83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77"/>
        <v>1.3219000000000001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9" t="str">
        <f t="shared" si="81"/>
        <v>Nov</v>
      </c>
      <c r="T732" s="9" t="str">
        <f t="shared" si="82"/>
        <v>Dec</v>
      </c>
      <c r="U732">
        <f t="shared" si="83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77"/>
        <v>1.26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9" t="str">
        <f t="shared" si="81"/>
        <v>Dec</v>
      </c>
      <c r="T733" s="9" t="str">
        <f t="shared" si="82"/>
        <v>Jan</v>
      </c>
      <c r="U733">
        <f t="shared" si="83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77"/>
        <v>1.6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9" t="str">
        <f t="shared" si="81"/>
        <v>Jul</v>
      </c>
      <c r="T734" s="9" t="str">
        <f t="shared" si="82"/>
        <v>Sep</v>
      </c>
      <c r="U734">
        <f t="shared" si="83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77"/>
        <v>1.2048000000000001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9" t="str">
        <f t="shared" si="81"/>
        <v>Nov</v>
      </c>
      <c r="T735" s="9" t="str">
        <f t="shared" si="82"/>
        <v>Dec</v>
      </c>
      <c r="U735">
        <f t="shared" si="83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77"/>
        <v>1.2552941176470589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9" t="str">
        <f t="shared" si="81"/>
        <v>Apr</v>
      </c>
      <c r="T736" s="9" t="str">
        <f t="shared" si="82"/>
        <v>May</v>
      </c>
      <c r="U736">
        <f t="shared" si="83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77"/>
        <v>1.1440638297872341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9" t="str">
        <f t="shared" si="81"/>
        <v>Nov</v>
      </c>
      <c r="T737" s="9" t="str">
        <f t="shared" si="82"/>
        <v>Dec</v>
      </c>
      <c r="U737">
        <f t="shared" si="83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77"/>
        <v>3.151388888888889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9" t="str">
        <f t="shared" si="81"/>
        <v>Nov</v>
      </c>
      <c r="T738" s="9" t="str">
        <f t="shared" si="82"/>
        <v>Nov</v>
      </c>
      <c r="U738">
        <f t="shared" si="83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77"/>
        <v>1.224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9" t="str">
        <f t="shared" si="81"/>
        <v>Jan</v>
      </c>
      <c r="T739" s="9" t="str">
        <f t="shared" si="82"/>
        <v>Feb</v>
      </c>
      <c r="U739">
        <f t="shared" si="83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77"/>
        <v>1.0673333333333332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9" t="str">
        <f t="shared" si="81"/>
        <v>Oct</v>
      </c>
      <c r="T740" s="9" t="str">
        <f t="shared" si="82"/>
        <v>Nov</v>
      </c>
      <c r="U740">
        <f t="shared" si="83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77"/>
        <v>1.5833333333333333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9" t="str">
        <f t="shared" si="81"/>
        <v>Jul</v>
      </c>
      <c r="T741" s="9" t="str">
        <f t="shared" si="82"/>
        <v>Aug</v>
      </c>
      <c r="U741">
        <f t="shared" si="83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77"/>
        <v>1.0740000000000001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9" t="str">
        <f t="shared" si="81"/>
        <v>Jun</v>
      </c>
      <c r="T742" s="9" t="str">
        <f t="shared" si="82"/>
        <v>Jun</v>
      </c>
      <c r="U742">
        <f t="shared" si="83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77"/>
        <v>1.0226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9" t="str">
        <f t="shared" si="81"/>
        <v>May</v>
      </c>
      <c r="T743" s="9" t="str">
        <f t="shared" si="82"/>
        <v>Jun</v>
      </c>
      <c r="U743">
        <f t="shared" si="83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77"/>
        <v>1.1071428571428572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9" t="str">
        <f t="shared" si="81"/>
        <v>Feb</v>
      </c>
      <c r="T744" s="9" t="str">
        <f t="shared" si="82"/>
        <v>Mar</v>
      </c>
      <c r="U744">
        <f t="shared" si="83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77"/>
        <v>1.48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9" t="str">
        <f t="shared" si="81"/>
        <v>Mar</v>
      </c>
      <c r="T745" s="9" t="str">
        <f t="shared" si="82"/>
        <v>Apr</v>
      </c>
      <c r="U745">
        <f t="shared" si="83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77"/>
        <v>1.0232000000000001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9" t="str">
        <f t="shared" si="81"/>
        <v>Nov</v>
      </c>
      <c r="T746" s="9" t="str">
        <f t="shared" si="82"/>
        <v>Dec</v>
      </c>
      <c r="U746">
        <f t="shared" si="83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77"/>
        <v>1.7909909909909909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9" t="str">
        <f t="shared" si="81"/>
        <v>Apr</v>
      </c>
      <c r="T747" s="9" t="str">
        <f t="shared" si="82"/>
        <v>May</v>
      </c>
      <c r="U747">
        <f t="shared" si="83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77"/>
        <v>1.1108135252761968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9" t="str">
        <f t="shared" si="81"/>
        <v>Sep</v>
      </c>
      <c r="T748" s="9" t="str">
        <f t="shared" si="82"/>
        <v>Sep</v>
      </c>
      <c r="U748">
        <f t="shared" si="83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77"/>
        <v>1.0004285714285714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9" t="str">
        <f t="shared" si="81"/>
        <v>Dec</v>
      </c>
      <c r="T749" s="9" t="str">
        <f t="shared" si="82"/>
        <v>Jan</v>
      </c>
      <c r="U749">
        <f t="shared" si="83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77"/>
        <v>1.0024999999999999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9" t="str">
        <f t="shared" si="81"/>
        <v>Jul</v>
      </c>
      <c r="T750" s="9" t="str">
        <f t="shared" si="82"/>
        <v>Aug</v>
      </c>
      <c r="U750">
        <f t="shared" si="83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77"/>
        <v>1.0556000000000001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9" t="str">
        <f t="shared" si="81"/>
        <v>Dec</v>
      </c>
      <c r="T751" s="9" t="str">
        <f t="shared" si="82"/>
        <v>Jan</v>
      </c>
      <c r="U751">
        <f t="shared" si="83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77"/>
        <v>1.0258775877587758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9" t="str">
        <f t="shared" si="81"/>
        <v>Jan</v>
      </c>
      <c r="T752" s="9" t="str">
        <f t="shared" si="82"/>
        <v>Feb</v>
      </c>
      <c r="U752">
        <f t="shared" si="83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77"/>
        <v>1.1850000000000001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9" t="str">
        <f t="shared" si="81"/>
        <v>Jun</v>
      </c>
      <c r="T753" s="9" t="str">
        <f t="shared" si="82"/>
        <v>Aug</v>
      </c>
      <c r="U753">
        <f t="shared" si="83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77"/>
        <v>1.117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9" t="str">
        <f t="shared" si="81"/>
        <v>Sep</v>
      </c>
      <c r="T754" s="9" t="str">
        <f t="shared" si="82"/>
        <v>Oct</v>
      </c>
      <c r="U754">
        <f t="shared" si="83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77"/>
        <v>1.28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9" t="str">
        <f t="shared" si="81"/>
        <v>Jan</v>
      </c>
      <c r="T755" s="9" t="str">
        <f t="shared" si="82"/>
        <v>Feb</v>
      </c>
      <c r="U755">
        <f t="shared" si="83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77"/>
        <v>1.0375000000000001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9" t="str">
        <f t="shared" si="81"/>
        <v>Dec</v>
      </c>
      <c r="T756" s="9" t="str">
        <f t="shared" si="82"/>
        <v>Jan</v>
      </c>
      <c r="U756">
        <f t="shared" si="83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77"/>
        <v>1.0190760000000001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9" t="str">
        <f t="shared" si="81"/>
        <v>Apr</v>
      </c>
      <c r="T757" s="9" t="str">
        <f t="shared" si="82"/>
        <v>May</v>
      </c>
      <c r="U757">
        <f t="shared" si="83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77"/>
        <v>1.177142857142857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9" t="str">
        <f t="shared" si="81"/>
        <v>Feb</v>
      </c>
      <c r="T758" s="9" t="str">
        <f t="shared" si="82"/>
        <v>Apr</v>
      </c>
      <c r="U758">
        <f t="shared" si="83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77"/>
        <v>2.38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9" t="str">
        <f t="shared" si="81"/>
        <v>Nov</v>
      </c>
      <c r="T759" s="9" t="str">
        <f t="shared" si="82"/>
        <v>Dec</v>
      </c>
      <c r="U759">
        <f t="shared" si="83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77"/>
        <v>1.02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9" t="str">
        <f t="shared" si="81"/>
        <v>Sep</v>
      </c>
      <c r="T760" s="9" t="str">
        <f t="shared" si="82"/>
        <v>Oct</v>
      </c>
      <c r="U760">
        <f t="shared" si="83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77"/>
        <v>1.0192000000000001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9" t="str">
        <f t="shared" si="81"/>
        <v>May</v>
      </c>
      <c r="T761" s="9" t="str">
        <f t="shared" si="82"/>
        <v>Jul</v>
      </c>
      <c r="U761">
        <f t="shared" si="83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9" t="str">
        <f t="shared" si="81"/>
        <v>Oct</v>
      </c>
      <c r="T762" s="9" t="str">
        <f t="shared" si="82"/>
        <v>Nov</v>
      </c>
      <c r="U762">
        <f t="shared" si="83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7"/>
        <v>4.7E-2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9" t="str">
        <f t="shared" si="81"/>
        <v>Jan</v>
      </c>
      <c r="T763" s="9" t="str">
        <f t="shared" si="82"/>
        <v>Feb</v>
      </c>
      <c r="U763">
        <f t="shared" si="83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9" t="str">
        <f t="shared" si="81"/>
        <v>Nov</v>
      </c>
      <c r="T764" s="9" t="str">
        <f t="shared" si="82"/>
        <v>Dec</v>
      </c>
      <c r="U764">
        <f t="shared" si="83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7"/>
        <v>1.1655011655011655E-3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9" t="str">
        <f t="shared" si="81"/>
        <v>Jul</v>
      </c>
      <c r="T765" s="9" t="str">
        <f t="shared" si="82"/>
        <v>Aug</v>
      </c>
      <c r="U765">
        <f t="shared" si="83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9" t="str">
        <f t="shared" si="81"/>
        <v>Aug</v>
      </c>
      <c r="T766" s="9" t="str">
        <f t="shared" si="82"/>
        <v>Sep</v>
      </c>
      <c r="U766">
        <f t="shared" si="83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7"/>
        <v>0.36014285714285715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9" t="str">
        <f t="shared" si="81"/>
        <v>Sep</v>
      </c>
      <c r="T767" s="9" t="str">
        <f t="shared" si="82"/>
        <v>Oct</v>
      </c>
      <c r="U767">
        <f t="shared" si="83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9" t="str">
        <f t="shared" si="81"/>
        <v>Jan</v>
      </c>
      <c r="T768" s="9" t="str">
        <f t="shared" si="82"/>
        <v>Feb</v>
      </c>
      <c r="U768">
        <f t="shared" si="83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7"/>
        <v>3.5400000000000001E-2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9" t="str">
        <f t="shared" si="81"/>
        <v>Apr</v>
      </c>
      <c r="T769" s="9" t="str">
        <f t="shared" si="82"/>
        <v>May</v>
      </c>
      <c r="U769">
        <f t="shared" si="83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9" t="str">
        <f t="shared" si="81"/>
        <v>Nov</v>
      </c>
      <c r="T770" s="9" t="str">
        <f t="shared" si="82"/>
        <v>Dec</v>
      </c>
      <c r="U770">
        <f t="shared" si="83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84">E771/D771</f>
        <v>0.41399999999999998</v>
      </c>
      <c r="P771" s="6">
        <f t="shared" ref="P771:P834" si="85">E771/L771</f>
        <v>31.846153846153847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9" t="str">
        <f t="shared" ref="S771:S834" si="88">TEXT((J771/86400)+25569+(-5/24),"mmm")</f>
        <v>Nov</v>
      </c>
      <c r="T771" s="9" t="str">
        <f t="shared" ref="T771:T834" si="89">TEXT((I771/86400)+25569+(-5/24),"mmm")</f>
        <v>Dec</v>
      </c>
      <c r="U771">
        <f t="shared" ref="U771:U834" si="90">YEAR((J771/86400)+25569+(-5/24))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9" t="str">
        <f t="shared" si="88"/>
        <v>Jan</v>
      </c>
      <c r="T772" s="9" t="str">
        <f t="shared" si="89"/>
        <v>Feb</v>
      </c>
      <c r="U772">
        <f t="shared" si="90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84"/>
        <v>2.631578947368421E-4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9" t="str">
        <f t="shared" si="88"/>
        <v>Dec</v>
      </c>
      <c r="T773" s="9" t="str">
        <f t="shared" si="89"/>
        <v>Jan</v>
      </c>
      <c r="U773">
        <f t="shared" si="90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84"/>
        <v>3.3333333333333333E-2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9" t="str">
        <f t="shared" si="88"/>
        <v>Sep</v>
      </c>
      <c r="T774" s="9" t="str">
        <f t="shared" si="89"/>
        <v>Oct</v>
      </c>
      <c r="U774">
        <f t="shared" si="90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84"/>
        <v>8.5129023676509714E-3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9" t="str">
        <f t="shared" si="88"/>
        <v>Apr</v>
      </c>
      <c r="T775" s="9" t="str">
        <f t="shared" si="89"/>
        <v>May</v>
      </c>
      <c r="U775">
        <f t="shared" si="90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84"/>
        <v>0.70199999999999996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9" t="str">
        <f t="shared" si="88"/>
        <v>Jan</v>
      </c>
      <c r="T776" s="9" t="str">
        <f t="shared" si="89"/>
        <v>Feb</v>
      </c>
      <c r="U776">
        <f t="shared" si="90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84"/>
        <v>1.7000000000000001E-2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9" t="str">
        <f t="shared" si="88"/>
        <v>Nov</v>
      </c>
      <c r="T777" s="9" t="str">
        <f t="shared" si="89"/>
        <v>Dec</v>
      </c>
      <c r="U777">
        <f t="shared" si="90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84"/>
        <v>0.51400000000000001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9" t="str">
        <f t="shared" si="88"/>
        <v>Sep</v>
      </c>
      <c r="T778" s="9" t="str">
        <f t="shared" si="89"/>
        <v>Oct</v>
      </c>
      <c r="U778">
        <f t="shared" si="90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84"/>
        <v>7.0000000000000001E-3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9" t="str">
        <f t="shared" si="88"/>
        <v>Jul</v>
      </c>
      <c r="T779" s="9" t="str">
        <f t="shared" si="89"/>
        <v>Jul</v>
      </c>
      <c r="U779">
        <f t="shared" si="90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84"/>
        <v>4.0000000000000001E-3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9" t="str">
        <f t="shared" si="88"/>
        <v>Mar</v>
      </c>
      <c r="T780" s="9" t="str">
        <f t="shared" si="89"/>
        <v>Apr</v>
      </c>
      <c r="U780">
        <f t="shared" si="90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84"/>
        <v>2.6666666666666668E-2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9" t="str">
        <f t="shared" si="88"/>
        <v>Sep</v>
      </c>
      <c r="T781" s="9" t="str">
        <f t="shared" si="89"/>
        <v>Oct</v>
      </c>
      <c r="U781">
        <f t="shared" si="90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84"/>
        <v>1.04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9" t="str">
        <f t="shared" si="88"/>
        <v>Apr</v>
      </c>
      <c r="T782" s="9" t="str">
        <f t="shared" si="89"/>
        <v>May</v>
      </c>
      <c r="U782">
        <f t="shared" si="90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84"/>
        <v>1.3315375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9" t="str">
        <f t="shared" si="88"/>
        <v>May</v>
      </c>
      <c r="T783" s="9" t="str">
        <f t="shared" si="89"/>
        <v>Jun</v>
      </c>
      <c r="U783">
        <f t="shared" si="90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84"/>
        <v>1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9" t="str">
        <f t="shared" si="88"/>
        <v>Jul</v>
      </c>
      <c r="T784" s="9" t="str">
        <f t="shared" si="89"/>
        <v>Aug</v>
      </c>
      <c r="U784">
        <f t="shared" si="90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84"/>
        <v>1.4813333333333334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9" t="str">
        <f t="shared" si="88"/>
        <v>Mar</v>
      </c>
      <c r="T785" s="9" t="str">
        <f t="shared" si="89"/>
        <v>Apr</v>
      </c>
      <c r="U785">
        <f t="shared" si="90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84"/>
        <v>1.0249999999999999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9" t="str">
        <f t="shared" si="88"/>
        <v>Feb</v>
      </c>
      <c r="T786" s="9" t="str">
        <f t="shared" si="89"/>
        <v>Mar</v>
      </c>
      <c r="U786">
        <f t="shared" si="90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84"/>
        <v>1.8062799999999999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9" t="str">
        <f t="shared" si="88"/>
        <v>Jan</v>
      </c>
      <c r="T787" s="9" t="str">
        <f t="shared" si="89"/>
        <v>Feb</v>
      </c>
      <c r="U787">
        <f t="shared" si="90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84"/>
        <v>1.4279999999999999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9" t="str">
        <f t="shared" si="88"/>
        <v>Mar</v>
      </c>
      <c r="T788" s="9" t="str">
        <f t="shared" si="89"/>
        <v>May</v>
      </c>
      <c r="U788">
        <f t="shared" si="90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84"/>
        <v>1.1416666666666666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9" t="str">
        <f t="shared" si="88"/>
        <v>Oct</v>
      </c>
      <c r="T789" s="9" t="str">
        <f t="shared" si="89"/>
        <v>Nov</v>
      </c>
      <c r="U789">
        <f t="shared" si="90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84"/>
        <v>2.03505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9" t="str">
        <f t="shared" si="88"/>
        <v>May</v>
      </c>
      <c r="T790" s="9" t="str">
        <f t="shared" si="89"/>
        <v>Jul</v>
      </c>
      <c r="U790">
        <f t="shared" si="90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84"/>
        <v>1.0941176470588236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9" t="str">
        <f t="shared" si="88"/>
        <v>Jan</v>
      </c>
      <c r="T791" s="9" t="str">
        <f t="shared" si="89"/>
        <v>Jan</v>
      </c>
      <c r="U791">
        <f t="shared" si="90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84"/>
        <v>1.443746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9" t="str">
        <f t="shared" si="88"/>
        <v>Jan</v>
      </c>
      <c r="T792" s="9" t="str">
        <f t="shared" si="89"/>
        <v>Jan</v>
      </c>
      <c r="U792">
        <f t="shared" si="90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84"/>
        <v>1.0386666666666666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9" t="str">
        <f t="shared" si="88"/>
        <v>Oct</v>
      </c>
      <c r="T793" s="9" t="str">
        <f t="shared" si="89"/>
        <v>Nov</v>
      </c>
      <c r="U793">
        <f t="shared" si="90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84"/>
        <v>1.0044440000000001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9" t="str">
        <f t="shared" si="88"/>
        <v>Oct</v>
      </c>
      <c r="T794" s="9" t="str">
        <f t="shared" si="89"/>
        <v>Nov</v>
      </c>
      <c r="U794">
        <f t="shared" si="90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84"/>
        <v>1.0277927272727272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9" t="str">
        <f t="shared" si="88"/>
        <v>Jun</v>
      </c>
      <c r="T795" s="9" t="str">
        <f t="shared" si="89"/>
        <v>Jul</v>
      </c>
      <c r="U795">
        <f t="shared" si="90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84"/>
        <v>1.0531250000000001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9" t="str">
        <f t="shared" si="88"/>
        <v>Jul</v>
      </c>
      <c r="T796" s="9" t="str">
        <f t="shared" si="89"/>
        <v>Sep</v>
      </c>
      <c r="U796">
        <f t="shared" si="90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84"/>
        <v>1.1178571428571429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9" t="str">
        <f t="shared" si="88"/>
        <v>Feb</v>
      </c>
      <c r="T797" s="9" t="str">
        <f t="shared" si="89"/>
        <v>Apr</v>
      </c>
      <c r="U797">
        <f t="shared" si="90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84"/>
        <v>1.0135000000000001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9" t="str">
        <f t="shared" si="88"/>
        <v>Aug</v>
      </c>
      <c r="T798" s="9" t="str">
        <f t="shared" si="89"/>
        <v>Sep</v>
      </c>
      <c r="U798">
        <f t="shared" si="90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84"/>
        <v>1.0753333333333333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9" t="str">
        <f t="shared" si="88"/>
        <v>Mar</v>
      </c>
      <c r="T799" s="9" t="str">
        <f t="shared" si="89"/>
        <v>Apr</v>
      </c>
      <c r="U799">
        <f t="shared" si="90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84"/>
        <v>1.1488571428571428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9" t="str">
        <f t="shared" si="88"/>
        <v>Aug</v>
      </c>
      <c r="T800" s="9" t="str">
        <f t="shared" si="89"/>
        <v>Sep</v>
      </c>
      <c r="U800">
        <f t="shared" si="90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84"/>
        <v>1.0002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9" t="str">
        <f t="shared" si="88"/>
        <v>Mar</v>
      </c>
      <c r="T801" s="9" t="str">
        <f t="shared" si="89"/>
        <v>Apr</v>
      </c>
      <c r="U801">
        <f t="shared" si="90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84"/>
        <v>1.5213333333333334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9" t="str">
        <f t="shared" si="88"/>
        <v>Aug</v>
      </c>
      <c r="T802" s="9" t="str">
        <f t="shared" si="89"/>
        <v>Sep</v>
      </c>
      <c r="U802">
        <f t="shared" si="90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84"/>
        <v>1.1152149999999998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9" t="str">
        <f t="shared" si="88"/>
        <v>Jun</v>
      </c>
      <c r="T803" s="9" t="str">
        <f t="shared" si="89"/>
        <v>Jul</v>
      </c>
      <c r="U803">
        <f t="shared" si="90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84"/>
        <v>1.0133333333333334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9" t="str">
        <f t="shared" si="88"/>
        <v>Aug</v>
      </c>
      <c r="T804" s="9" t="str">
        <f t="shared" si="89"/>
        <v>Sep</v>
      </c>
      <c r="U804">
        <f t="shared" si="90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84"/>
        <v>1.232608695652174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9" t="str">
        <f t="shared" si="88"/>
        <v>May</v>
      </c>
      <c r="T805" s="9" t="str">
        <f t="shared" si="89"/>
        <v>May</v>
      </c>
      <c r="U805">
        <f t="shared" si="90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84"/>
        <v>1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9" t="str">
        <f t="shared" si="88"/>
        <v>Jul</v>
      </c>
      <c r="T806" s="9" t="str">
        <f t="shared" si="89"/>
        <v>Jul</v>
      </c>
      <c r="U806">
        <f t="shared" si="90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84"/>
        <v>1.05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9" t="str">
        <f t="shared" si="88"/>
        <v>May</v>
      </c>
      <c r="T807" s="9" t="str">
        <f t="shared" si="89"/>
        <v>Jul</v>
      </c>
      <c r="U807">
        <f t="shared" si="90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84"/>
        <v>1.0443750000000001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9" t="str">
        <f t="shared" si="88"/>
        <v>Aug</v>
      </c>
      <c r="T808" s="9" t="str">
        <f t="shared" si="89"/>
        <v>Sep</v>
      </c>
      <c r="U808">
        <f t="shared" si="90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84"/>
        <v>1.05125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9" t="str">
        <f t="shared" si="88"/>
        <v>Jan</v>
      </c>
      <c r="T809" s="9" t="str">
        <f t="shared" si="89"/>
        <v>Feb</v>
      </c>
      <c r="U809">
        <f t="shared" si="90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84"/>
        <v>1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9" t="str">
        <f t="shared" si="88"/>
        <v>Nov</v>
      </c>
      <c r="T810" s="9" t="str">
        <f t="shared" si="89"/>
        <v>Dec</v>
      </c>
      <c r="U810">
        <f t="shared" si="90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84"/>
        <v>1.03775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9" t="str">
        <f t="shared" si="88"/>
        <v>Dec</v>
      </c>
      <c r="T811" s="9" t="str">
        <f t="shared" si="89"/>
        <v>Jan</v>
      </c>
      <c r="U811">
        <f t="shared" si="90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84"/>
        <v>1.05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9" t="str">
        <f t="shared" si="88"/>
        <v>Aug</v>
      </c>
      <c r="T812" s="9" t="str">
        <f t="shared" si="89"/>
        <v>Aug</v>
      </c>
      <c r="U812">
        <f t="shared" si="90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84"/>
        <v>1.04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9" t="str">
        <f t="shared" si="88"/>
        <v>Jun</v>
      </c>
      <c r="T813" s="9" t="str">
        <f t="shared" si="89"/>
        <v>Jul</v>
      </c>
      <c r="U813">
        <f t="shared" si="90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84"/>
        <v>1.5183333333333333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9" t="str">
        <f t="shared" si="88"/>
        <v>Jan</v>
      </c>
      <c r="T814" s="9" t="str">
        <f t="shared" si="89"/>
        <v>Mar</v>
      </c>
      <c r="U814">
        <f t="shared" si="90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84"/>
        <v>1.59996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9" t="str">
        <f t="shared" si="88"/>
        <v>Jun</v>
      </c>
      <c r="T815" s="9" t="str">
        <f t="shared" si="89"/>
        <v>Jul</v>
      </c>
      <c r="U815">
        <f t="shared" si="90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84"/>
        <v>1.2729999999999999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9" t="str">
        <f t="shared" si="88"/>
        <v>May</v>
      </c>
      <c r="T816" s="9" t="str">
        <f t="shared" si="89"/>
        <v>May</v>
      </c>
      <c r="U816">
        <f t="shared" si="90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84"/>
        <v>1.07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9" t="str">
        <f t="shared" si="88"/>
        <v>Oct</v>
      </c>
      <c r="T817" s="9" t="str">
        <f t="shared" si="89"/>
        <v>Nov</v>
      </c>
      <c r="U817">
        <f t="shared" si="90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84"/>
        <v>1.1512214285714286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9" t="str">
        <f t="shared" si="88"/>
        <v>Mar</v>
      </c>
      <c r="T818" s="9" t="str">
        <f t="shared" si="89"/>
        <v>Apr</v>
      </c>
      <c r="U818">
        <f t="shared" si="90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84"/>
        <v>1.3711066666666665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9" t="str">
        <f t="shared" si="88"/>
        <v>Jan</v>
      </c>
      <c r="T819" s="9" t="str">
        <f t="shared" si="89"/>
        <v>Mar</v>
      </c>
      <c r="U819">
        <f t="shared" si="90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84"/>
        <v>1.5571428571428572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9" t="str">
        <f t="shared" si="88"/>
        <v>Jul</v>
      </c>
      <c r="T820" s="9" t="str">
        <f t="shared" si="89"/>
        <v>Aug</v>
      </c>
      <c r="U820">
        <f t="shared" si="90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84"/>
        <v>1.0874999999999999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9" t="str">
        <f t="shared" si="88"/>
        <v>Dec</v>
      </c>
      <c r="T821" s="9" t="str">
        <f t="shared" si="89"/>
        <v>Dec</v>
      </c>
      <c r="U821">
        <f t="shared" si="90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84"/>
        <v>1.3405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9" t="str">
        <f t="shared" si="88"/>
        <v>May</v>
      </c>
      <c r="T822" s="9" t="str">
        <f t="shared" si="89"/>
        <v>Jun</v>
      </c>
      <c r="U822">
        <f t="shared" si="90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84"/>
        <v>1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9" t="str">
        <f t="shared" si="88"/>
        <v>Mar</v>
      </c>
      <c r="T823" s="9" t="str">
        <f t="shared" si="89"/>
        <v>May</v>
      </c>
      <c r="U823">
        <f t="shared" si="90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84"/>
        <v>1.1916666666666667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9" t="str">
        <f t="shared" si="88"/>
        <v>Sep</v>
      </c>
      <c r="T824" s="9" t="str">
        <f t="shared" si="89"/>
        <v>Oct</v>
      </c>
      <c r="U824">
        <f t="shared" si="90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84"/>
        <v>1.7949999999999999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9" t="str">
        <f t="shared" si="88"/>
        <v>Feb</v>
      </c>
      <c r="T825" s="9" t="str">
        <f t="shared" si="89"/>
        <v>Mar</v>
      </c>
      <c r="U825">
        <f t="shared" si="90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84"/>
        <v>1.3438124999999999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9" t="str">
        <f t="shared" si="88"/>
        <v>Mar</v>
      </c>
      <c r="T826" s="9" t="str">
        <f t="shared" si="89"/>
        <v>Apr</v>
      </c>
      <c r="U826">
        <f t="shared" si="90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84"/>
        <v>1.0043200000000001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9" t="str">
        <f t="shared" si="88"/>
        <v>Oct</v>
      </c>
      <c r="T827" s="9" t="str">
        <f t="shared" si="89"/>
        <v>Oct</v>
      </c>
      <c r="U827">
        <f t="shared" si="90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84"/>
        <v>1.0145454545454546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9" t="str">
        <f t="shared" si="88"/>
        <v>Mar</v>
      </c>
      <c r="T828" s="9" t="str">
        <f t="shared" si="89"/>
        <v>Mar</v>
      </c>
      <c r="U828">
        <f t="shared" si="90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84"/>
        <v>1.0333333333333334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9" t="str">
        <f t="shared" si="88"/>
        <v>Jan</v>
      </c>
      <c r="T829" s="9" t="str">
        <f t="shared" si="89"/>
        <v>Feb</v>
      </c>
      <c r="U829">
        <f t="shared" si="90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84"/>
        <v>1.07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9" t="str">
        <f t="shared" si="88"/>
        <v>Jun</v>
      </c>
      <c r="T830" s="9" t="str">
        <f t="shared" si="89"/>
        <v>Jun</v>
      </c>
      <c r="U830">
        <f t="shared" si="90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84"/>
        <v>1.04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9" t="str">
        <f t="shared" si="88"/>
        <v>May</v>
      </c>
      <c r="T831" s="9" t="str">
        <f t="shared" si="89"/>
        <v>Jul</v>
      </c>
      <c r="U831">
        <f t="shared" si="90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84"/>
        <v>1.0783333333333334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9" t="str">
        <f t="shared" si="88"/>
        <v>Feb</v>
      </c>
      <c r="T832" s="9" t="str">
        <f t="shared" si="89"/>
        <v>Mar</v>
      </c>
      <c r="U832">
        <f t="shared" si="90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84"/>
        <v>2.3333333333333335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9" t="str">
        <f t="shared" si="88"/>
        <v>Mar</v>
      </c>
      <c r="T833" s="9" t="str">
        <f t="shared" si="89"/>
        <v>Apr</v>
      </c>
      <c r="U833">
        <f t="shared" si="90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84"/>
        <v>1.0060706666666666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9" t="str">
        <f t="shared" si="88"/>
        <v>Nov</v>
      </c>
      <c r="T834" s="9" t="str">
        <f t="shared" si="89"/>
        <v>Jan</v>
      </c>
      <c r="U834">
        <f t="shared" si="90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91">E835/D835</f>
        <v>1.0166666666666666</v>
      </c>
      <c r="P835" s="6">
        <f t="shared" ref="P835:P898" si="92">E835/L835</f>
        <v>148.78048780487805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9" t="str">
        <f t="shared" ref="S835:S898" si="95">TEXT((J835/86400)+25569+(-5/24),"mmm")</f>
        <v>Mar</v>
      </c>
      <c r="T835" s="9" t="str">
        <f t="shared" ref="T835:T898" si="96">TEXT((I835/86400)+25569+(-5/24),"mmm")</f>
        <v>Apr</v>
      </c>
      <c r="U835">
        <f t="shared" ref="U835:U898" si="97">YEAR((J835/86400)+25569+(-5/24))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91"/>
        <v>1.3101818181818181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9" t="str">
        <f t="shared" si="95"/>
        <v>May</v>
      </c>
      <c r="T836" s="9" t="str">
        <f t="shared" si="96"/>
        <v>Jun</v>
      </c>
      <c r="U836">
        <f t="shared" si="9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91"/>
        <v>1.1725000000000001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9" t="str">
        <f t="shared" si="95"/>
        <v>Apr</v>
      </c>
      <c r="T837" s="9" t="str">
        <f t="shared" si="96"/>
        <v>May</v>
      </c>
      <c r="U837">
        <f t="shared" si="9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91"/>
        <v>1.009304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9" t="str">
        <f t="shared" si="95"/>
        <v>Sep</v>
      </c>
      <c r="T838" s="9" t="str">
        <f t="shared" si="96"/>
        <v>Oct</v>
      </c>
      <c r="U838">
        <f t="shared" si="9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91"/>
        <v>1.218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9" t="str">
        <f t="shared" si="95"/>
        <v>Apr</v>
      </c>
      <c r="T839" s="9" t="str">
        <f t="shared" si="96"/>
        <v>May</v>
      </c>
      <c r="U839">
        <f t="shared" si="9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91"/>
        <v>1.454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9" t="str">
        <f t="shared" si="95"/>
        <v>Dec</v>
      </c>
      <c r="T840" s="9" t="str">
        <f t="shared" si="96"/>
        <v>Jan</v>
      </c>
      <c r="U840">
        <f t="shared" si="97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91"/>
        <v>1.166166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9" t="str">
        <f t="shared" si="95"/>
        <v>Aug</v>
      </c>
      <c r="T841" s="9" t="str">
        <f t="shared" si="96"/>
        <v>Sep</v>
      </c>
      <c r="U841">
        <f t="shared" si="9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91"/>
        <v>1.2041660000000001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9" t="str">
        <f t="shared" si="95"/>
        <v>Aug</v>
      </c>
      <c r="T842" s="9" t="str">
        <f t="shared" si="96"/>
        <v>Sep</v>
      </c>
      <c r="U842">
        <f t="shared" si="9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91"/>
        <v>1.0132000000000001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9" t="str">
        <f t="shared" si="95"/>
        <v>Oct</v>
      </c>
      <c r="T843" s="9" t="str">
        <f t="shared" si="96"/>
        <v>Nov</v>
      </c>
      <c r="U843">
        <f t="shared" si="9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91"/>
        <v>1.0431999999999999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9" t="str">
        <f t="shared" si="95"/>
        <v>Sep</v>
      </c>
      <c r="T844" s="9" t="str">
        <f t="shared" si="96"/>
        <v>Oct</v>
      </c>
      <c r="U844">
        <f t="shared" si="9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91"/>
        <v>2.6713333333333331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9" t="str">
        <f t="shared" si="95"/>
        <v>Nov</v>
      </c>
      <c r="T845" s="9" t="str">
        <f t="shared" si="96"/>
        <v>Dec</v>
      </c>
      <c r="U845">
        <f t="shared" si="9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91"/>
        <v>1.9413333333333334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9" t="str">
        <f t="shared" si="95"/>
        <v>Sep</v>
      </c>
      <c r="T846" s="9" t="str">
        <f t="shared" si="96"/>
        <v>Oct</v>
      </c>
      <c r="U846">
        <f t="shared" si="9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91"/>
        <v>1.203802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9" t="str">
        <f t="shared" si="95"/>
        <v>Jul</v>
      </c>
      <c r="T847" s="9" t="str">
        <f t="shared" si="96"/>
        <v>Sep</v>
      </c>
      <c r="U847">
        <f t="shared" si="9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91"/>
        <v>1.2200090909090908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9" t="str">
        <f t="shared" si="95"/>
        <v>Feb</v>
      </c>
      <c r="T848" s="9" t="str">
        <f t="shared" si="96"/>
        <v>Mar</v>
      </c>
      <c r="U848">
        <f t="shared" si="9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91"/>
        <v>1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9" t="str">
        <f t="shared" si="95"/>
        <v>Jun</v>
      </c>
      <c r="T849" s="9" t="str">
        <f t="shared" si="96"/>
        <v>Jul</v>
      </c>
      <c r="U849">
        <f t="shared" si="9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91"/>
        <v>1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9" t="str">
        <f t="shared" si="95"/>
        <v>Mar</v>
      </c>
      <c r="T850" s="9" t="str">
        <f t="shared" si="96"/>
        <v>Apr</v>
      </c>
      <c r="U850">
        <f t="shared" si="9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91"/>
        <v>1.1990000000000001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9" t="str">
        <f t="shared" si="95"/>
        <v>Feb</v>
      </c>
      <c r="T851" s="9" t="str">
        <f t="shared" si="96"/>
        <v>Mar</v>
      </c>
      <c r="U851">
        <f t="shared" si="9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91"/>
        <v>1.55175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9" t="str">
        <f t="shared" si="95"/>
        <v>Mar</v>
      </c>
      <c r="T852" s="9" t="str">
        <f t="shared" si="96"/>
        <v>Apr</v>
      </c>
      <c r="U852">
        <f t="shared" si="9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91"/>
        <v>1.3045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9" t="str">
        <f t="shared" si="95"/>
        <v>Jun</v>
      </c>
      <c r="T853" s="9" t="str">
        <f t="shared" si="96"/>
        <v>Jul</v>
      </c>
      <c r="U853">
        <f t="shared" si="9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91"/>
        <v>1.0497142857142858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9" t="str">
        <f t="shared" si="95"/>
        <v>Oct</v>
      </c>
      <c r="T854" s="9" t="str">
        <f t="shared" si="96"/>
        <v>Oct</v>
      </c>
      <c r="U854">
        <f t="shared" si="9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91"/>
        <v>1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9" t="str">
        <f t="shared" si="95"/>
        <v>Jan</v>
      </c>
      <c r="T855" s="9" t="str">
        <f t="shared" si="96"/>
        <v>Feb</v>
      </c>
      <c r="U855">
        <f t="shared" si="9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91"/>
        <v>1.1822050359712231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9" t="str">
        <f t="shared" si="95"/>
        <v>Nov</v>
      </c>
      <c r="T856" s="9" t="str">
        <f t="shared" si="96"/>
        <v>Dec</v>
      </c>
      <c r="U856">
        <f t="shared" si="9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91"/>
        <v>1.0344827586206897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9" t="str">
        <f t="shared" si="95"/>
        <v>Jun</v>
      </c>
      <c r="T857" s="9" t="str">
        <f t="shared" si="96"/>
        <v>Jul</v>
      </c>
      <c r="U857">
        <f t="shared" si="9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91"/>
        <v>2.1800000000000002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9" t="str">
        <f t="shared" si="95"/>
        <v>Aug</v>
      </c>
      <c r="T858" s="9" t="str">
        <f t="shared" si="96"/>
        <v>Oct</v>
      </c>
      <c r="U858">
        <f t="shared" si="9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91"/>
        <v>1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9" t="str">
        <f t="shared" si="95"/>
        <v>Oct</v>
      </c>
      <c r="T859" s="9" t="str">
        <f t="shared" si="96"/>
        <v>Nov</v>
      </c>
      <c r="U859">
        <f t="shared" si="9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91"/>
        <v>1.4400583333333332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9" t="str">
        <f t="shared" si="95"/>
        <v>Mar</v>
      </c>
      <c r="T860" s="9" t="str">
        <f t="shared" si="96"/>
        <v>Apr</v>
      </c>
      <c r="U860">
        <f t="shared" si="9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91"/>
        <v>1.0467500000000001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9" t="str">
        <f t="shared" si="95"/>
        <v>May</v>
      </c>
      <c r="T861" s="9" t="str">
        <f t="shared" si="96"/>
        <v>Jun</v>
      </c>
      <c r="U861">
        <f t="shared" si="9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91"/>
        <v>0.18142857142857144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9" t="str">
        <f t="shared" si="95"/>
        <v>Oct</v>
      </c>
      <c r="T862" s="9" t="str">
        <f t="shared" si="96"/>
        <v>Nov</v>
      </c>
      <c r="U862">
        <f t="shared" si="9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91"/>
        <v>2.2444444444444444E-2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9" t="str">
        <f t="shared" si="95"/>
        <v>Aug</v>
      </c>
      <c r="T863" s="9" t="str">
        <f t="shared" si="96"/>
        <v>Sep</v>
      </c>
      <c r="U863">
        <f t="shared" si="9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91"/>
        <v>3.3999999999999998E-3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9" t="str">
        <f t="shared" si="95"/>
        <v>Oct</v>
      </c>
      <c r="T864" s="9" t="str">
        <f t="shared" si="96"/>
        <v>Nov</v>
      </c>
      <c r="U864">
        <f t="shared" si="9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91"/>
        <v>4.4999999999999998E-2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9" t="str">
        <f t="shared" si="95"/>
        <v>Jan</v>
      </c>
      <c r="T865" s="9" t="str">
        <f t="shared" si="96"/>
        <v>Feb</v>
      </c>
      <c r="U865">
        <f t="shared" si="9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91"/>
        <v>0.41538461538461541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9" t="str">
        <f t="shared" si="95"/>
        <v>Sep</v>
      </c>
      <c r="T866" s="9" t="str">
        <f t="shared" si="96"/>
        <v>Oct</v>
      </c>
      <c r="U866">
        <f t="shared" si="9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91"/>
        <v>2.0454545454545454E-2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9" t="str">
        <f t="shared" si="95"/>
        <v>Nov</v>
      </c>
      <c r="T867" s="9" t="str">
        <f t="shared" si="96"/>
        <v>Jan</v>
      </c>
      <c r="U867">
        <f t="shared" si="97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91"/>
        <v>0.18285714285714286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9" t="str">
        <f t="shared" si="95"/>
        <v>Jan</v>
      </c>
      <c r="T868" s="9" t="str">
        <f t="shared" si="96"/>
        <v>Feb</v>
      </c>
      <c r="U868">
        <f t="shared" si="9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91"/>
        <v>0.2402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9" t="str">
        <f t="shared" si="95"/>
        <v>Oct</v>
      </c>
      <c r="T869" s="9" t="str">
        <f t="shared" si="96"/>
        <v>Nov</v>
      </c>
      <c r="U869">
        <f t="shared" si="9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91"/>
        <v>1.1111111111111111E-3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9" t="str">
        <f t="shared" si="95"/>
        <v>Dec</v>
      </c>
      <c r="T870" s="9" t="str">
        <f t="shared" si="96"/>
        <v>Jan</v>
      </c>
      <c r="U870">
        <f t="shared" si="97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91"/>
        <v>0.11818181818181818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9" t="str">
        <f t="shared" si="95"/>
        <v>Mar</v>
      </c>
      <c r="T871" s="9" t="str">
        <f t="shared" si="96"/>
        <v>Apr</v>
      </c>
      <c r="U871">
        <f t="shared" si="9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91"/>
        <v>3.0999999999999999E-3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9" t="str">
        <f t="shared" si="95"/>
        <v>Aug</v>
      </c>
      <c r="T872" s="9" t="str">
        <f t="shared" si="96"/>
        <v>Aug</v>
      </c>
      <c r="U872">
        <f t="shared" si="9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91"/>
        <v>5.4166666666666669E-2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9" t="str">
        <f t="shared" si="95"/>
        <v>Oct</v>
      </c>
      <c r="T873" s="9" t="str">
        <f t="shared" si="96"/>
        <v>Nov</v>
      </c>
      <c r="U873">
        <f t="shared" si="9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91"/>
        <v>8.1250000000000003E-3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9" t="str">
        <f t="shared" si="95"/>
        <v>Jan</v>
      </c>
      <c r="T874" s="9" t="str">
        <f t="shared" si="96"/>
        <v>Mar</v>
      </c>
      <c r="U874">
        <f t="shared" si="9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91"/>
        <v>1.2857142857142857E-2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9" t="str">
        <f t="shared" si="95"/>
        <v>Oct</v>
      </c>
      <c r="T875" s="9" t="str">
        <f t="shared" si="96"/>
        <v>Nov</v>
      </c>
      <c r="U875">
        <f t="shared" si="9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91"/>
        <v>0.24333333333333335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9" t="str">
        <f t="shared" si="95"/>
        <v>Apr</v>
      </c>
      <c r="T876" s="9" t="str">
        <f t="shared" si="96"/>
        <v>May</v>
      </c>
      <c r="U876">
        <f t="shared" si="9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9" t="str">
        <f t="shared" si="95"/>
        <v>Sep</v>
      </c>
      <c r="T877" s="9" t="str">
        <f t="shared" si="96"/>
        <v>Sep</v>
      </c>
      <c r="U877">
        <f t="shared" si="9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91"/>
        <v>0.40799492385786801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9" t="str">
        <f t="shared" si="95"/>
        <v>Jan</v>
      </c>
      <c r="T878" s="9" t="str">
        <f t="shared" si="96"/>
        <v>Feb</v>
      </c>
      <c r="U878">
        <f t="shared" si="9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91"/>
        <v>0.67549999999999999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9" t="str">
        <f t="shared" si="95"/>
        <v>Nov</v>
      </c>
      <c r="T879" s="9" t="str">
        <f t="shared" si="96"/>
        <v>Dec</v>
      </c>
      <c r="U879">
        <f t="shared" si="9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91"/>
        <v>1.2999999999999999E-2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9" t="str">
        <f t="shared" si="95"/>
        <v>Nov</v>
      </c>
      <c r="T880" s="9" t="str">
        <f t="shared" si="96"/>
        <v>Dec</v>
      </c>
      <c r="U880">
        <f t="shared" si="9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91"/>
        <v>0.30666666666666664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9" t="str">
        <f t="shared" si="95"/>
        <v>May</v>
      </c>
      <c r="T881" s="9" t="str">
        <f t="shared" si="96"/>
        <v>May</v>
      </c>
      <c r="U881">
        <f t="shared" si="9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91"/>
        <v>2.9894179894179893E-2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9" t="str">
        <f t="shared" si="95"/>
        <v>Sep</v>
      </c>
      <c r="T882" s="9" t="str">
        <f t="shared" si="96"/>
        <v>Oct</v>
      </c>
      <c r="U882">
        <f t="shared" si="9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91"/>
        <v>8.0000000000000002E-3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9" t="str">
        <f t="shared" si="95"/>
        <v>Nov</v>
      </c>
      <c r="T883" s="9" t="str">
        <f t="shared" si="96"/>
        <v>Jan</v>
      </c>
      <c r="U883">
        <f t="shared" si="97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91"/>
        <v>0.20133333333333334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9" t="str">
        <f t="shared" si="95"/>
        <v>Aug</v>
      </c>
      <c r="T884" s="9" t="str">
        <f t="shared" si="96"/>
        <v>Sep</v>
      </c>
      <c r="U884">
        <f t="shared" si="9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91"/>
        <v>0.4002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9" t="str">
        <f t="shared" si="95"/>
        <v>Jan</v>
      </c>
      <c r="T885" s="9" t="str">
        <f t="shared" si="96"/>
        <v>Mar</v>
      </c>
      <c r="U885">
        <f t="shared" si="9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91"/>
        <v>0.01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9" t="str">
        <f t="shared" si="95"/>
        <v>Mar</v>
      </c>
      <c r="T886" s="9" t="str">
        <f t="shared" si="96"/>
        <v>May</v>
      </c>
      <c r="U886">
        <f t="shared" si="9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91"/>
        <v>0.75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9" t="str">
        <f t="shared" si="95"/>
        <v>Dec</v>
      </c>
      <c r="T887" s="9" t="str">
        <f t="shared" si="96"/>
        <v>Dec</v>
      </c>
      <c r="U887">
        <f t="shared" si="9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91"/>
        <v>0.41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9" t="str">
        <f t="shared" si="95"/>
        <v>Aug</v>
      </c>
      <c r="T888" s="9" t="str">
        <f t="shared" si="96"/>
        <v>Sep</v>
      </c>
      <c r="U888">
        <f t="shared" si="9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9" t="str">
        <f t="shared" si="95"/>
        <v>Apr</v>
      </c>
      <c r="T889" s="9" t="str">
        <f t="shared" si="96"/>
        <v>May</v>
      </c>
      <c r="U889">
        <f t="shared" si="9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91"/>
        <v>7.1999999999999995E-2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9" t="str">
        <f t="shared" si="95"/>
        <v>Jul</v>
      </c>
      <c r="T890" s="9" t="str">
        <f t="shared" si="96"/>
        <v>Sep</v>
      </c>
      <c r="U890">
        <f t="shared" si="9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91"/>
        <v>9.4412800000000005E-2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 t="str">
        <f t="shared" si="95"/>
        <v>Sep</v>
      </c>
      <c r="T891" s="9" t="str">
        <f t="shared" si="96"/>
        <v>Oct</v>
      </c>
      <c r="U891">
        <f t="shared" si="9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91"/>
        <v>4.1666666666666664E-2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9" t="str">
        <f t="shared" si="95"/>
        <v>Oct</v>
      </c>
      <c r="T892" s="9" t="str">
        <f t="shared" si="96"/>
        <v>Nov</v>
      </c>
      <c r="U892">
        <f t="shared" si="9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91"/>
        <v>3.2500000000000001E-2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9" t="str">
        <f t="shared" si="95"/>
        <v>Jul</v>
      </c>
      <c r="T893" s="9" t="str">
        <f t="shared" si="96"/>
        <v>Aug</v>
      </c>
      <c r="U893">
        <f t="shared" si="9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91"/>
        <v>0.40749999999999997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9" t="str">
        <f t="shared" si="95"/>
        <v>May</v>
      </c>
      <c r="T894" s="9" t="str">
        <f t="shared" si="96"/>
        <v>Jul</v>
      </c>
      <c r="U894">
        <f t="shared" si="9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91"/>
        <v>0.1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9" t="str">
        <f t="shared" si="95"/>
        <v>Mar</v>
      </c>
      <c r="T895" s="9" t="str">
        <f t="shared" si="96"/>
        <v>Apr</v>
      </c>
      <c r="U895">
        <f t="shared" si="9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91"/>
        <v>0.39169999999999999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9" t="str">
        <f t="shared" si="95"/>
        <v>May</v>
      </c>
      <c r="T896" s="9" t="str">
        <f t="shared" si="96"/>
        <v>Jun</v>
      </c>
      <c r="U896">
        <f t="shared" si="9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91"/>
        <v>2.4375000000000001E-2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9" t="str">
        <f t="shared" si="95"/>
        <v>Sep</v>
      </c>
      <c r="T897" s="9" t="str">
        <f t="shared" si="96"/>
        <v>Oct</v>
      </c>
      <c r="U897">
        <f t="shared" si="9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91"/>
        <v>0.4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9" t="str">
        <f t="shared" si="95"/>
        <v>Aug</v>
      </c>
      <c r="T898" s="9" t="str">
        <f t="shared" si="96"/>
        <v>Aug</v>
      </c>
      <c r="U898">
        <f t="shared" si="97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98">E899/D899</f>
        <v>0</v>
      </c>
      <c r="P899" s="6" t="e">
        <f t="shared" ref="P899:P962" si="99">E899/L899</f>
        <v>#DIV/0!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9" t="str">
        <f t="shared" ref="S899:S962" si="102">TEXT((J899/86400)+25569+(-5/24),"mmm")</f>
        <v>Oct</v>
      </c>
      <c r="T899" s="9" t="str">
        <f t="shared" ref="T899:T962" si="103">TEXT((I899/86400)+25569+(-5/24),"mmm")</f>
        <v>Nov</v>
      </c>
      <c r="U899">
        <f t="shared" ref="U899:U962" si="104">YEAR((J899/86400)+25569+(-5/24))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98"/>
        <v>2.8000000000000001E-2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9" t="str">
        <f t="shared" si="102"/>
        <v>Dec</v>
      </c>
      <c r="T900" s="9" t="str">
        <f t="shared" si="103"/>
        <v>Jan</v>
      </c>
      <c r="U900">
        <f t="shared" si="10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98"/>
        <v>0.37333333333333335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9" t="str">
        <f t="shared" si="102"/>
        <v>Apr</v>
      </c>
      <c r="T901" s="9" t="str">
        <f t="shared" si="103"/>
        <v>May</v>
      </c>
      <c r="U901">
        <f t="shared" si="10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98"/>
        <v>4.1999999999999997E-3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9" t="str">
        <f t="shared" si="102"/>
        <v>Feb</v>
      </c>
      <c r="T902" s="9" t="str">
        <f t="shared" si="103"/>
        <v>Mar</v>
      </c>
      <c r="U902">
        <f t="shared" si="10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9" t="str">
        <f t="shared" si="102"/>
        <v>Apr</v>
      </c>
      <c r="T903" s="9" t="str">
        <f t="shared" si="103"/>
        <v>Jun</v>
      </c>
      <c r="U903">
        <f t="shared" si="10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98"/>
        <v>3.0000000000000001E-3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9" t="str">
        <f t="shared" si="102"/>
        <v>Jul</v>
      </c>
      <c r="T904" s="9" t="str">
        <f t="shared" si="103"/>
        <v>Aug</v>
      </c>
      <c r="U904">
        <f t="shared" si="10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98"/>
        <v>3.2000000000000001E-2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9" t="str">
        <f t="shared" si="102"/>
        <v>Aug</v>
      </c>
      <c r="T905" s="9" t="str">
        <f t="shared" si="103"/>
        <v>Sep</v>
      </c>
      <c r="U905">
        <f t="shared" si="10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98"/>
        <v>3.0200000000000001E-3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9" t="str">
        <f t="shared" si="102"/>
        <v>Dec</v>
      </c>
      <c r="T906" s="9" t="str">
        <f t="shared" si="103"/>
        <v>Jan</v>
      </c>
      <c r="U906">
        <f t="shared" si="10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98"/>
        <v>3.0153846153846153E-2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9" t="str">
        <f t="shared" si="102"/>
        <v>Nov</v>
      </c>
      <c r="T907" s="9" t="str">
        <f t="shared" si="103"/>
        <v>Jan</v>
      </c>
      <c r="U907">
        <f t="shared" si="10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9" t="str">
        <f t="shared" si="102"/>
        <v>Feb</v>
      </c>
      <c r="T908" s="9" t="str">
        <f t="shared" si="103"/>
        <v>Mar</v>
      </c>
      <c r="U908">
        <f t="shared" si="10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9" t="str">
        <f t="shared" si="102"/>
        <v>Aug</v>
      </c>
      <c r="T909" s="9" t="str">
        <f t="shared" si="103"/>
        <v>Sep</v>
      </c>
      <c r="U909">
        <f t="shared" si="10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9" t="str">
        <f t="shared" si="102"/>
        <v>Jun</v>
      </c>
      <c r="T910" s="9" t="str">
        <f t="shared" si="103"/>
        <v>Jul</v>
      </c>
      <c r="U910">
        <f t="shared" si="10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98"/>
        <v>3.2500000000000001E-2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9" t="str">
        <f t="shared" si="102"/>
        <v>Jun</v>
      </c>
      <c r="T911" s="9" t="str">
        <f t="shared" si="103"/>
        <v>Jul</v>
      </c>
      <c r="U911">
        <f t="shared" si="10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98"/>
        <v>0.22363636363636363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9" t="str">
        <f t="shared" si="102"/>
        <v>Jan</v>
      </c>
      <c r="T912" s="9" t="str">
        <f t="shared" si="103"/>
        <v>Mar</v>
      </c>
      <c r="U912">
        <f t="shared" si="10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9" t="str">
        <f t="shared" si="102"/>
        <v>Jan</v>
      </c>
      <c r="T913" s="9" t="str">
        <f t="shared" si="103"/>
        <v>Jan</v>
      </c>
      <c r="U913">
        <f t="shared" si="10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98"/>
        <v>8.5714285714285719E-3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9" t="str">
        <f t="shared" si="102"/>
        <v>Oct</v>
      </c>
      <c r="T914" s="9" t="str">
        <f t="shared" si="103"/>
        <v>Dec</v>
      </c>
      <c r="U914">
        <f t="shared" si="10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98"/>
        <v>6.6066666666666662E-2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9" t="str">
        <f t="shared" si="102"/>
        <v>Apr</v>
      </c>
      <c r="T915" s="9" t="str">
        <f t="shared" si="103"/>
        <v>May</v>
      </c>
      <c r="U915">
        <f t="shared" si="10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9" t="str">
        <f t="shared" si="102"/>
        <v>Jul</v>
      </c>
      <c r="T916" s="9" t="str">
        <f t="shared" si="103"/>
        <v>Aug</v>
      </c>
      <c r="U916">
        <f t="shared" si="10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98"/>
        <v>5.7692307692307696E-2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9" t="str">
        <f t="shared" si="102"/>
        <v>Jan</v>
      </c>
      <c r="T917" s="9" t="str">
        <f t="shared" si="103"/>
        <v>Feb</v>
      </c>
      <c r="U917">
        <f t="shared" si="10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9" t="str">
        <f t="shared" si="102"/>
        <v>Sep</v>
      </c>
      <c r="T918" s="9" t="str">
        <f t="shared" si="103"/>
        <v>Oct</v>
      </c>
      <c r="U918">
        <f t="shared" si="10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98"/>
        <v>6.0000000000000001E-3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9" t="str">
        <f t="shared" si="102"/>
        <v>Jun</v>
      </c>
      <c r="T919" s="9" t="str">
        <f t="shared" si="103"/>
        <v>Jul</v>
      </c>
      <c r="U919">
        <f t="shared" si="10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98"/>
        <v>5.0256410256410255E-2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 t="str">
        <f t="shared" si="102"/>
        <v>Nov</v>
      </c>
      <c r="T920" s="9" t="str">
        <f t="shared" si="103"/>
        <v>Dec</v>
      </c>
      <c r="U920">
        <f t="shared" si="10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98"/>
        <v>5.0000000000000001E-3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9" t="str">
        <f t="shared" si="102"/>
        <v>Nov</v>
      </c>
      <c r="T921" s="9" t="str">
        <f t="shared" si="103"/>
        <v>Dec</v>
      </c>
      <c r="U921">
        <f t="shared" si="10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9" t="str">
        <f t="shared" si="102"/>
        <v>Oct</v>
      </c>
      <c r="T922" s="9" t="str">
        <f t="shared" si="103"/>
        <v>Nov</v>
      </c>
      <c r="U922">
        <f t="shared" si="10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98"/>
        <v>0.309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9" t="str">
        <f t="shared" si="102"/>
        <v>Oct</v>
      </c>
      <c r="T923" s="9" t="str">
        <f t="shared" si="103"/>
        <v>Dec</v>
      </c>
      <c r="U923">
        <f t="shared" si="10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98"/>
        <v>0.21037037037037037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9" t="str">
        <f t="shared" si="102"/>
        <v>Aug</v>
      </c>
      <c r="T924" s="9" t="str">
        <f t="shared" si="103"/>
        <v>Oct</v>
      </c>
      <c r="U924">
        <f t="shared" si="10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98"/>
        <v>2.1999999999999999E-2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9" t="str">
        <f t="shared" si="102"/>
        <v>Oct</v>
      </c>
      <c r="T925" s="9" t="str">
        <f t="shared" si="103"/>
        <v>Nov</v>
      </c>
      <c r="U925">
        <f t="shared" si="10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98"/>
        <v>0.109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9" t="str">
        <f t="shared" si="102"/>
        <v>Jan</v>
      </c>
      <c r="T926" s="9" t="str">
        <f t="shared" si="103"/>
        <v>Feb</v>
      </c>
      <c r="U926">
        <f t="shared" si="10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98"/>
        <v>2.6666666666666668E-2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9" t="str">
        <f t="shared" si="102"/>
        <v>Oct</v>
      </c>
      <c r="T927" s="9" t="str">
        <f t="shared" si="103"/>
        <v>Nov</v>
      </c>
      <c r="U927">
        <f t="shared" si="10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9" t="str">
        <f t="shared" si="102"/>
        <v>Jun</v>
      </c>
      <c r="T928" s="9" t="str">
        <f t="shared" si="103"/>
        <v>Jul</v>
      </c>
      <c r="U928">
        <f t="shared" si="10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9" t="str">
        <f t="shared" si="102"/>
        <v>Apr</v>
      </c>
      <c r="T929" s="9" t="str">
        <f t="shared" si="103"/>
        <v>May</v>
      </c>
      <c r="U929">
        <f t="shared" si="10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98"/>
        <v>0.10862068965517241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9" t="str">
        <f t="shared" si="102"/>
        <v>Sep</v>
      </c>
      <c r="T930" s="9" t="str">
        <f t="shared" si="103"/>
        <v>Nov</v>
      </c>
      <c r="U930">
        <f t="shared" si="10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9" t="str">
        <f t="shared" si="102"/>
        <v>Mar</v>
      </c>
      <c r="T931" s="9" t="str">
        <f t="shared" si="103"/>
        <v>Apr</v>
      </c>
      <c r="U931">
        <f t="shared" si="10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98"/>
        <v>0.38333333333333336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9" t="str">
        <f t="shared" si="102"/>
        <v>May</v>
      </c>
      <c r="T932" s="9" t="str">
        <f t="shared" si="103"/>
        <v>Jun</v>
      </c>
      <c r="U932">
        <f t="shared" si="10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98"/>
        <v>6.5500000000000003E-2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9" t="str">
        <f t="shared" si="102"/>
        <v>Feb</v>
      </c>
      <c r="T933" s="9" t="str">
        <f t="shared" si="103"/>
        <v>Mar</v>
      </c>
      <c r="U933">
        <f t="shared" si="10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98"/>
        <v>0.14536842105263159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9" t="str">
        <f t="shared" si="102"/>
        <v>Feb</v>
      </c>
      <c r="T934" s="9" t="str">
        <f t="shared" si="103"/>
        <v>Mar</v>
      </c>
      <c r="U934">
        <f t="shared" si="10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98"/>
        <v>0.06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9" t="str">
        <f t="shared" si="102"/>
        <v>Mar</v>
      </c>
      <c r="T935" s="9" t="str">
        <f t="shared" si="103"/>
        <v>May</v>
      </c>
      <c r="U935">
        <f t="shared" si="10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98"/>
        <v>0.30399999999999999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9" t="str">
        <f t="shared" si="102"/>
        <v>Apr</v>
      </c>
      <c r="T936" s="9" t="str">
        <f t="shared" si="103"/>
        <v>May</v>
      </c>
      <c r="U936">
        <f t="shared" si="10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98"/>
        <v>1.4285714285714285E-2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9" t="str">
        <f t="shared" si="102"/>
        <v>Dec</v>
      </c>
      <c r="T937" s="9" t="str">
        <f t="shared" si="103"/>
        <v>Jan</v>
      </c>
      <c r="U937">
        <f t="shared" si="10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9" t="str">
        <f t="shared" si="102"/>
        <v>Dec</v>
      </c>
      <c r="T938" s="9" t="str">
        <f t="shared" si="103"/>
        <v>Jan</v>
      </c>
      <c r="U938">
        <f t="shared" si="10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98"/>
        <v>1.1428571428571429E-2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9" t="str">
        <f t="shared" si="102"/>
        <v>Oct</v>
      </c>
      <c r="T939" s="9" t="str">
        <f t="shared" si="103"/>
        <v>Nov</v>
      </c>
      <c r="U939">
        <f t="shared" si="10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98"/>
        <v>3.5714285714285713E-3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9" t="str">
        <f t="shared" si="102"/>
        <v>Aug</v>
      </c>
      <c r="T940" s="9" t="str">
        <f t="shared" si="103"/>
        <v>Sep</v>
      </c>
      <c r="U940">
        <f t="shared" si="10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98"/>
        <v>1.4545454545454545E-2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9" t="str">
        <f t="shared" si="102"/>
        <v>May</v>
      </c>
      <c r="T941" s="9" t="str">
        <f t="shared" si="103"/>
        <v>Jun</v>
      </c>
      <c r="U941">
        <f t="shared" si="10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98"/>
        <v>0.17155555555555554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9" t="str">
        <f t="shared" si="102"/>
        <v>Jun</v>
      </c>
      <c r="T942" s="9" t="str">
        <f t="shared" si="103"/>
        <v>Aug</v>
      </c>
      <c r="U942">
        <f t="shared" si="10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98"/>
        <v>2.3220000000000001E-2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9" t="str">
        <f t="shared" si="102"/>
        <v>Jan</v>
      </c>
      <c r="T943" s="9" t="str">
        <f t="shared" si="103"/>
        <v>Feb</v>
      </c>
      <c r="U943">
        <f t="shared" si="10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98"/>
        <v>8.9066666666666669E-2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 t="str">
        <f t="shared" si="102"/>
        <v>Jan</v>
      </c>
      <c r="T944" s="9" t="str">
        <f t="shared" si="103"/>
        <v>Feb</v>
      </c>
      <c r="U944">
        <f t="shared" si="10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98"/>
        <v>9.633333333333334E-2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9" t="str">
        <f t="shared" si="102"/>
        <v>Oct</v>
      </c>
      <c r="T945" s="9" t="str">
        <f t="shared" si="103"/>
        <v>Nov</v>
      </c>
      <c r="U945">
        <f t="shared" si="10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98"/>
        <v>0.13325999999999999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9" t="str">
        <f t="shared" si="102"/>
        <v>Mar</v>
      </c>
      <c r="T946" s="9" t="str">
        <f t="shared" si="103"/>
        <v>Apr</v>
      </c>
      <c r="U946">
        <f t="shared" si="10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98"/>
        <v>2.4840000000000001E-2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 t="str">
        <f t="shared" si="102"/>
        <v>Dec</v>
      </c>
      <c r="T947" s="9" t="str">
        <f t="shared" si="103"/>
        <v>Feb</v>
      </c>
      <c r="U947">
        <f t="shared" si="10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98"/>
        <v>1.9066666666666666E-2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 t="str">
        <f t="shared" si="102"/>
        <v>Aug</v>
      </c>
      <c r="T948" s="9" t="str">
        <f t="shared" si="103"/>
        <v>Sep</v>
      </c>
      <c r="U948">
        <f t="shared" si="10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9" t="str">
        <f t="shared" si="102"/>
        <v>May</v>
      </c>
      <c r="T949" s="9" t="str">
        <f t="shared" si="103"/>
        <v>Jun</v>
      </c>
      <c r="U949">
        <f t="shared" si="10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98"/>
        <v>0.12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 t="str">
        <f t="shared" si="102"/>
        <v>Feb</v>
      </c>
      <c r="T950" s="9" t="str">
        <f t="shared" si="103"/>
        <v>Mar</v>
      </c>
      <c r="U950">
        <f t="shared" si="10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98"/>
        <v>1.3650000000000001E-2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 t="str">
        <f t="shared" si="102"/>
        <v>Dec</v>
      </c>
      <c r="T951" s="9" t="str">
        <f t="shared" si="103"/>
        <v>Feb</v>
      </c>
      <c r="U951">
        <f t="shared" si="10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98"/>
        <v>0.28039999999999998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9" t="str">
        <f t="shared" si="102"/>
        <v>Dec</v>
      </c>
      <c r="T952" s="9" t="str">
        <f t="shared" si="103"/>
        <v>Jan</v>
      </c>
      <c r="U952">
        <f t="shared" si="10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98"/>
        <v>0.38390000000000002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9" t="str">
        <f t="shared" si="102"/>
        <v>Apr</v>
      </c>
      <c r="T953" s="9" t="str">
        <f t="shared" si="103"/>
        <v>Jun</v>
      </c>
      <c r="U953">
        <f t="shared" si="10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98"/>
        <v>0.39942857142857141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9" t="str">
        <f t="shared" si="102"/>
        <v>Oct</v>
      </c>
      <c r="T954" s="9" t="str">
        <f t="shared" si="103"/>
        <v>Nov</v>
      </c>
      <c r="U954">
        <f t="shared" si="10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98"/>
        <v>8.3999999999999995E-3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 t="str">
        <f t="shared" si="102"/>
        <v>Dec</v>
      </c>
      <c r="T955" s="9" t="str">
        <f t="shared" si="103"/>
        <v>Jan</v>
      </c>
      <c r="U955">
        <f t="shared" si="10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98"/>
        <v>0.43406666666666666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9" t="str">
        <f t="shared" si="102"/>
        <v>Jul</v>
      </c>
      <c r="T956" s="9" t="str">
        <f t="shared" si="103"/>
        <v>Aug</v>
      </c>
      <c r="U956">
        <f t="shared" si="10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98"/>
        <v>5.6613333333333335E-2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9" t="str">
        <f t="shared" si="102"/>
        <v>Aug</v>
      </c>
      <c r="T957" s="9" t="str">
        <f t="shared" si="103"/>
        <v>Sep</v>
      </c>
      <c r="U957">
        <f t="shared" si="10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98"/>
        <v>1.7219999999999999E-2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9" t="str">
        <f t="shared" si="102"/>
        <v>Feb</v>
      </c>
      <c r="T958" s="9" t="str">
        <f t="shared" si="103"/>
        <v>Apr</v>
      </c>
      <c r="U958">
        <f t="shared" si="10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98"/>
        <v>1.9416666666666665E-2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9" t="str">
        <f t="shared" si="102"/>
        <v>Oct</v>
      </c>
      <c r="T959" s="9" t="str">
        <f t="shared" si="103"/>
        <v>Nov</v>
      </c>
      <c r="U959">
        <f t="shared" si="10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98"/>
        <v>0.11328275684711328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9" t="str">
        <f t="shared" si="102"/>
        <v>Mar</v>
      </c>
      <c r="T960" s="9" t="str">
        <f t="shared" si="103"/>
        <v>Apr</v>
      </c>
      <c r="U960">
        <f t="shared" si="10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98"/>
        <v>0.3886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9" t="str">
        <f t="shared" si="102"/>
        <v>Dec</v>
      </c>
      <c r="T961" s="9" t="str">
        <f t="shared" si="103"/>
        <v>Jan</v>
      </c>
      <c r="U961">
        <f t="shared" si="10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98"/>
        <v>0.46100628930817611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9" t="str">
        <f t="shared" si="102"/>
        <v>Jan</v>
      </c>
      <c r="T962" s="9" t="str">
        <f t="shared" si="103"/>
        <v>Mar</v>
      </c>
      <c r="U962">
        <f t="shared" si="10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105">E963/D963</f>
        <v>0.42188421052631581</v>
      </c>
      <c r="P963" s="6">
        <f t="shared" ref="P963:P1026" si="106">E963/L963</f>
        <v>364.35454545454547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9" t="str">
        <f t="shared" ref="S963:S1026" si="109">TEXT((J963/86400)+25569+(-5/24),"mmm")</f>
        <v>Jan</v>
      </c>
      <c r="T963" s="9" t="str">
        <f t="shared" ref="T963:T1026" si="110">TEXT((I963/86400)+25569+(-5/24),"mmm")</f>
        <v>Feb</v>
      </c>
      <c r="U963">
        <f t="shared" ref="U963:U1026" si="111">YEAR((J963/86400)+25569+(-5/24))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105"/>
        <v>0.2848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9" t="str">
        <f t="shared" si="109"/>
        <v>Jan</v>
      </c>
      <c r="T964" s="9" t="str">
        <f t="shared" si="110"/>
        <v>Feb</v>
      </c>
      <c r="U964">
        <f t="shared" si="111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105"/>
        <v>1.0771428571428571E-2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9" t="str">
        <f t="shared" si="109"/>
        <v>Sep</v>
      </c>
      <c r="T965" s="9" t="str">
        <f t="shared" si="110"/>
        <v>Oct</v>
      </c>
      <c r="U965">
        <f t="shared" si="111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105"/>
        <v>7.9909090909090902E-3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9" t="str">
        <f t="shared" si="109"/>
        <v>Jul</v>
      </c>
      <c r="T966" s="9" t="str">
        <f t="shared" si="110"/>
        <v>Sep</v>
      </c>
      <c r="U966">
        <f t="shared" si="111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105"/>
        <v>1.192E-2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9" t="str">
        <f t="shared" si="109"/>
        <v>Sep</v>
      </c>
      <c r="T967" s="9" t="str">
        <f t="shared" si="110"/>
        <v>Oct</v>
      </c>
      <c r="U967">
        <f t="shared" si="111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105"/>
        <v>0.14799999999999999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 t="str">
        <f t="shared" si="109"/>
        <v>Sep</v>
      </c>
      <c r="T968" s="9" t="str">
        <f t="shared" si="110"/>
        <v>Oct</v>
      </c>
      <c r="U968">
        <f t="shared" si="111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105"/>
        <v>0.17810000000000001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9" t="str">
        <f t="shared" si="109"/>
        <v>Feb</v>
      </c>
      <c r="T969" s="9" t="str">
        <f t="shared" si="110"/>
        <v>Apr</v>
      </c>
      <c r="U969">
        <f t="shared" si="111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105"/>
        <v>1.325E-2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 t="str">
        <f t="shared" si="109"/>
        <v>Jul</v>
      </c>
      <c r="T970" s="9" t="str">
        <f t="shared" si="110"/>
        <v>Aug</v>
      </c>
      <c r="U970">
        <f t="shared" si="111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105"/>
        <v>0.46666666666666667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9" t="str">
        <f t="shared" si="109"/>
        <v>Jan</v>
      </c>
      <c r="T971" s="9" t="str">
        <f t="shared" si="110"/>
        <v>Feb</v>
      </c>
      <c r="U971">
        <f t="shared" si="111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105"/>
        <v>0.4592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 t="str">
        <f t="shared" si="109"/>
        <v>Dec</v>
      </c>
      <c r="T972" s="9" t="str">
        <f t="shared" si="110"/>
        <v>Jan</v>
      </c>
      <c r="U972">
        <f t="shared" si="111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105"/>
        <v>2.2599999999999999E-3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 t="str">
        <f t="shared" si="109"/>
        <v>Apr</v>
      </c>
      <c r="T973" s="9" t="str">
        <f t="shared" si="110"/>
        <v>Jun</v>
      </c>
      <c r="U973">
        <f t="shared" si="11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105"/>
        <v>0.34625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9" t="str">
        <f t="shared" si="109"/>
        <v>Aug</v>
      </c>
      <c r="T974" s="9" t="str">
        <f t="shared" si="110"/>
        <v>Sep</v>
      </c>
      <c r="U974">
        <f t="shared" si="11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105"/>
        <v>2.0549999999999999E-2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9" t="str">
        <f t="shared" si="109"/>
        <v>Sep</v>
      </c>
      <c r="T975" s="9" t="str">
        <f t="shared" si="110"/>
        <v>Nov</v>
      </c>
      <c r="U975">
        <f t="shared" si="11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105"/>
        <v>5.5999999999999999E-3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9" t="str">
        <f t="shared" si="109"/>
        <v>Feb</v>
      </c>
      <c r="T976" s="9" t="str">
        <f t="shared" si="110"/>
        <v>Mar</v>
      </c>
      <c r="U976">
        <f t="shared" si="11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105"/>
        <v>2.6069999999999999E-2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9" t="str">
        <f t="shared" si="109"/>
        <v>Apr</v>
      </c>
      <c r="T977" s="9" t="str">
        <f t="shared" si="110"/>
        <v>Jun</v>
      </c>
      <c r="U977">
        <f t="shared" si="11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105"/>
        <v>1.9259999999999999E-2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 t="str">
        <f t="shared" si="109"/>
        <v>Jun</v>
      </c>
      <c r="T978" s="9" t="str">
        <f t="shared" si="110"/>
        <v>Aug</v>
      </c>
      <c r="U978">
        <f t="shared" si="11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105"/>
        <v>0.33666666666666667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 t="str">
        <f t="shared" si="109"/>
        <v>Jan</v>
      </c>
      <c r="T979" s="9" t="str">
        <f t="shared" si="110"/>
        <v>Feb</v>
      </c>
      <c r="U979">
        <f t="shared" si="11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105"/>
        <v>0.5626326718299024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9" t="str">
        <f t="shared" si="109"/>
        <v>Jan</v>
      </c>
      <c r="T980" s="9" t="str">
        <f t="shared" si="110"/>
        <v>Feb</v>
      </c>
      <c r="U980">
        <f t="shared" si="11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105"/>
        <v>0.82817600000000002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9" t="str">
        <f t="shared" si="109"/>
        <v>May</v>
      </c>
      <c r="T981" s="9" t="str">
        <f t="shared" si="110"/>
        <v>Jun</v>
      </c>
      <c r="U981">
        <f t="shared" si="11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105"/>
        <v>0.14860000000000001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9" t="str">
        <f t="shared" si="109"/>
        <v>Oct</v>
      </c>
      <c r="T982" s="9" t="str">
        <f t="shared" si="110"/>
        <v>Nov</v>
      </c>
      <c r="U982">
        <f t="shared" si="11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105"/>
        <v>1.2375123751237513E-4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 t="str">
        <f t="shared" si="109"/>
        <v>Jul</v>
      </c>
      <c r="T983" s="9" t="str">
        <f t="shared" si="110"/>
        <v>Aug</v>
      </c>
      <c r="U983">
        <f t="shared" si="11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105"/>
        <v>1.7142857142857143E-4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 t="str">
        <f t="shared" si="109"/>
        <v>Sep</v>
      </c>
      <c r="T984" s="9" t="str">
        <f t="shared" si="110"/>
        <v>Oct</v>
      </c>
      <c r="U984">
        <f t="shared" si="11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105"/>
        <v>0.2950613611721471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9" t="str">
        <f t="shared" si="109"/>
        <v>Jul</v>
      </c>
      <c r="T985" s="9" t="str">
        <f t="shared" si="110"/>
        <v>Aug</v>
      </c>
      <c r="U985">
        <f t="shared" si="11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105"/>
        <v>1.06E-2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9" t="str">
        <f t="shared" si="109"/>
        <v>Feb</v>
      </c>
      <c r="T986" s="9" t="str">
        <f t="shared" si="110"/>
        <v>Mar</v>
      </c>
      <c r="U986">
        <f t="shared" si="11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105"/>
        <v>6.2933333333333327E-2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9" t="str">
        <f t="shared" si="109"/>
        <v>Dec</v>
      </c>
      <c r="T987" s="9" t="str">
        <f t="shared" si="110"/>
        <v>Dec</v>
      </c>
      <c r="U987">
        <f t="shared" si="11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105"/>
        <v>0.1275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9" t="str">
        <f t="shared" si="109"/>
        <v>Nov</v>
      </c>
      <c r="T988" s="9" t="str">
        <f t="shared" si="110"/>
        <v>Jan</v>
      </c>
      <c r="U988">
        <f t="shared" si="111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105"/>
        <v>0.13220000000000001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9" t="str">
        <f t="shared" si="109"/>
        <v>May</v>
      </c>
      <c r="T989" s="9" t="str">
        <f t="shared" si="110"/>
        <v>Jun</v>
      </c>
      <c r="U989">
        <f t="shared" si="11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9" t="str">
        <f t="shared" si="109"/>
        <v>Sep</v>
      </c>
      <c r="T990" s="9" t="str">
        <f t="shared" si="110"/>
        <v>Oct</v>
      </c>
      <c r="U990">
        <f t="shared" si="11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105"/>
        <v>0.16769999999999999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9" t="str">
        <f t="shared" si="109"/>
        <v>Aug</v>
      </c>
      <c r="T991" s="9" t="str">
        <f t="shared" si="110"/>
        <v>Sep</v>
      </c>
      <c r="U991">
        <f t="shared" si="11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105"/>
        <v>1.0399999999999999E-3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 t="str">
        <f t="shared" si="109"/>
        <v>Aug</v>
      </c>
      <c r="T992" s="9" t="str">
        <f t="shared" si="110"/>
        <v>Sep</v>
      </c>
      <c r="U992">
        <f t="shared" si="11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105"/>
        <v>4.24E-2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9" t="str">
        <f t="shared" si="109"/>
        <v>Jun</v>
      </c>
      <c r="T993" s="9" t="str">
        <f t="shared" si="110"/>
        <v>Jul</v>
      </c>
      <c r="U993">
        <f t="shared" si="11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105"/>
        <v>4.6699999999999997E-3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 t="str">
        <f t="shared" si="109"/>
        <v>Mar</v>
      </c>
      <c r="T994" s="9" t="str">
        <f t="shared" si="110"/>
        <v>May</v>
      </c>
      <c r="U994">
        <f t="shared" si="11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105"/>
        <v>0.25087142857142858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9" t="str">
        <f t="shared" si="109"/>
        <v>Oct</v>
      </c>
      <c r="T995" s="9" t="str">
        <f t="shared" si="110"/>
        <v>Nov</v>
      </c>
      <c r="U995">
        <f t="shared" si="11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105"/>
        <v>2.3345000000000001E-2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9" t="str">
        <f t="shared" si="109"/>
        <v>Oct</v>
      </c>
      <c r="T996" s="9" t="str">
        <f t="shared" si="110"/>
        <v>Nov</v>
      </c>
      <c r="U996">
        <f t="shared" si="11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105"/>
        <v>7.2599999999999998E-2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9" t="str">
        <f t="shared" si="109"/>
        <v>Nov</v>
      </c>
      <c r="T997" s="9" t="str">
        <f t="shared" si="110"/>
        <v>Nov</v>
      </c>
      <c r="U997">
        <f t="shared" si="11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105"/>
        <v>1.6250000000000001E-2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 t="str">
        <f t="shared" si="109"/>
        <v>Jun</v>
      </c>
      <c r="T998" s="9" t="str">
        <f t="shared" si="110"/>
        <v>Jul</v>
      </c>
      <c r="U998">
        <f t="shared" si="11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105"/>
        <v>1.2999999999999999E-2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9" t="str">
        <f t="shared" si="109"/>
        <v>Oct</v>
      </c>
      <c r="T999" s="9" t="str">
        <f t="shared" si="110"/>
        <v>Nov</v>
      </c>
      <c r="U999">
        <f t="shared" si="11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105"/>
        <v>0.58558333333333334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9" t="str">
        <f t="shared" si="109"/>
        <v>Oct</v>
      </c>
      <c r="T1000" s="9" t="str">
        <f t="shared" si="110"/>
        <v>Nov</v>
      </c>
      <c r="U1000">
        <f t="shared" si="11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105"/>
        <v>7.7886666666666673E-2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9" t="str">
        <f t="shared" si="109"/>
        <v>Oct</v>
      </c>
      <c r="T1001" s="9" t="str">
        <f t="shared" si="110"/>
        <v>Nov</v>
      </c>
      <c r="U1001">
        <f t="shared" si="11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8305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105"/>
        <v>2.2157147647256063E-2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 t="str">
        <f t="shared" si="109"/>
        <v>Jan</v>
      </c>
      <c r="T1002" s="9" t="str">
        <f t="shared" si="110"/>
        <v>Mar</v>
      </c>
      <c r="U1002">
        <f t="shared" si="11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8305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105"/>
        <v>1.04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 t="str">
        <f t="shared" si="109"/>
        <v>Dec</v>
      </c>
      <c r="T1003" s="9" t="str">
        <f t="shared" si="110"/>
        <v>Jan</v>
      </c>
      <c r="U1003">
        <f t="shared" si="111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8305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105"/>
        <v>0.29602960296029601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9" t="str">
        <f t="shared" si="109"/>
        <v>Nov</v>
      </c>
      <c r="T1004" s="9" t="str">
        <f t="shared" si="110"/>
        <v>Dec</v>
      </c>
      <c r="U1004">
        <f t="shared" si="11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8305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105"/>
        <v>0.16055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9" t="str">
        <f t="shared" si="109"/>
        <v>Feb</v>
      </c>
      <c r="T1005" s="9" t="str">
        <f t="shared" si="110"/>
        <v>Mar</v>
      </c>
      <c r="U1005">
        <f t="shared" si="11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8305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105"/>
        <v>0.82208000000000003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9" t="str">
        <f t="shared" si="109"/>
        <v>Jan</v>
      </c>
      <c r="T1006" s="9" t="str">
        <f t="shared" si="110"/>
        <v>Feb</v>
      </c>
      <c r="U1006">
        <f t="shared" si="11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8305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105"/>
        <v>0.75051000000000001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9" t="str">
        <f t="shared" si="109"/>
        <v>Sep</v>
      </c>
      <c r="T1007" s="9" t="str">
        <f t="shared" si="110"/>
        <v>Oct</v>
      </c>
      <c r="U1007">
        <f t="shared" si="11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8305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105"/>
        <v>5.8500000000000003E-2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 t="str">
        <f t="shared" si="109"/>
        <v>Dec</v>
      </c>
      <c r="T1008" s="9" t="str">
        <f t="shared" si="110"/>
        <v>Dec</v>
      </c>
      <c r="U1008">
        <f t="shared" si="11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8305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105"/>
        <v>0.44319999999999998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9" t="str">
        <f t="shared" si="109"/>
        <v>Nov</v>
      </c>
      <c r="T1009" s="9" t="str">
        <f t="shared" si="110"/>
        <v>Dec</v>
      </c>
      <c r="U1009">
        <f t="shared" si="11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8305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105"/>
        <v>2.6737967914438501E-3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 t="str">
        <f t="shared" si="109"/>
        <v>Nov</v>
      </c>
      <c r="T1010" s="9" t="str">
        <f t="shared" si="110"/>
        <v>Dec</v>
      </c>
      <c r="U1010">
        <f t="shared" si="11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8305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105"/>
        <v>0.1313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 t="str">
        <f t="shared" si="109"/>
        <v>May</v>
      </c>
      <c r="T1011" s="9" t="str">
        <f t="shared" si="110"/>
        <v>Jun</v>
      </c>
      <c r="U1011">
        <f t="shared" si="11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8305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105"/>
        <v>1.9088937093275488E-3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 t="str">
        <f t="shared" si="109"/>
        <v>Jul</v>
      </c>
      <c r="T1012" s="9" t="str">
        <f t="shared" si="110"/>
        <v>Sep</v>
      </c>
      <c r="U1012">
        <f t="shared" si="11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8305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105"/>
        <v>3.7499999999999999E-3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 t="str">
        <f t="shared" si="109"/>
        <v>Nov</v>
      </c>
      <c r="T1013" s="9" t="str">
        <f t="shared" si="110"/>
        <v>Dec</v>
      </c>
      <c r="U1013">
        <f t="shared" si="11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8305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105"/>
        <v>215.35021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9" t="str">
        <f t="shared" si="109"/>
        <v>Dec</v>
      </c>
      <c r="T1014" s="9" t="str">
        <f t="shared" si="110"/>
        <v>Jan</v>
      </c>
      <c r="U1014">
        <f t="shared" si="111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8305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105"/>
        <v>0.34527999999999998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9" t="str">
        <f t="shared" si="109"/>
        <v>Dec</v>
      </c>
      <c r="T1015" s="9" t="str">
        <f t="shared" si="110"/>
        <v>Dec</v>
      </c>
      <c r="U1015">
        <f t="shared" si="11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8305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105"/>
        <v>0.30599999999999999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 t="str">
        <f t="shared" si="109"/>
        <v>Nov</v>
      </c>
      <c r="T1016" s="9" t="str">
        <f t="shared" si="110"/>
        <v>Dec</v>
      </c>
      <c r="U1016">
        <f t="shared" si="11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8305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105"/>
        <v>2.6666666666666668E-2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 t="str">
        <f t="shared" si="109"/>
        <v>Oct</v>
      </c>
      <c r="T1017" s="9" t="str">
        <f t="shared" si="110"/>
        <v>Nov</v>
      </c>
      <c r="U1017">
        <f t="shared" si="11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8305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105"/>
        <v>2.8420000000000001E-2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9" t="str">
        <f t="shared" si="109"/>
        <v>Feb</v>
      </c>
      <c r="T1018" s="9" t="str">
        <f t="shared" si="110"/>
        <v>Apr</v>
      </c>
      <c r="U1018">
        <f t="shared" si="11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8305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105"/>
        <v>0.22878799999999999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9" t="str">
        <f t="shared" si="109"/>
        <v>Oct</v>
      </c>
      <c r="T1019" s="9" t="str">
        <f t="shared" si="110"/>
        <v>Nov</v>
      </c>
      <c r="U1019">
        <f t="shared" si="11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8305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105"/>
        <v>3.1050000000000001E-2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9" t="str">
        <f t="shared" si="109"/>
        <v>Jun</v>
      </c>
      <c r="T1020" s="9" t="str">
        <f t="shared" si="110"/>
        <v>Jul</v>
      </c>
      <c r="U1020">
        <f t="shared" si="11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8305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105"/>
        <v>0.47333333333333333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 t="str">
        <f t="shared" si="109"/>
        <v>Jan</v>
      </c>
      <c r="T1021" s="9" t="str">
        <f t="shared" si="110"/>
        <v>Feb</v>
      </c>
      <c r="U1021">
        <f t="shared" si="11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105"/>
        <v>2.0554838709677421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 t="str">
        <f t="shared" si="109"/>
        <v>May</v>
      </c>
      <c r="T1022" s="9" t="str">
        <f t="shared" si="110"/>
        <v>Jun</v>
      </c>
      <c r="U1022">
        <f t="shared" si="11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105"/>
        <v>3.5180366666666667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9" t="str">
        <f t="shared" si="109"/>
        <v>Sep</v>
      </c>
      <c r="T1023" s="9" t="str">
        <f t="shared" si="110"/>
        <v>Oct</v>
      </c>
      <c r="U1023">
        <f t="shared" si="11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105"/>
        <v>1.149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9" t="str">
        <f t="shared" si="109"/>
        <v>Apr</v>
      </c>
      <c r="T1024" s="9" t="str">
        <f t="shared" si="110"/>
        <v>May</v>
      </c>
      <c r="U1024">
        <f t="shared" si="11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105"/>
        <v>2.3715000000000002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9" t="str">
        <f t="shared" si="109"/>
        <v>May</v>
      </c>
      <c r="T1025" s="9" t="str">
        <f t="shared" si="110"/>
        <v>Jun</v>
      </c>
      <c r="U1025">
        <f t="shared" si="11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105"/>
        <v>1.1863774999999999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9" t="str">
        <f t="shared" si="109"/>
        <v>Jan</v>
      </c>
      <c r="T1026" s="9" t="str">
        <f t="shared" si="110"/>
        <v>Jan</v>
      </c>
      <c r="U1026">
        <f t="shared" si="11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112">E1027/D1027</f>
        <v>1.099283142857143</v>
      </c>
      <c r="P1027" s="6">
        <f t="shared" ref="P1027:P1090" si="113">E1027/L1027</f>
        <v>71.848571428571432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9" t="str">
        <f t="shared" ref="S1027:S1090" si="116">TEXT((J1027/86400)+25569+(-5/24),"mmm")</f>
        <v>Feb</v>
      </c>
      <c r="T1027" s="9" t="str">
        <f t="shared" ref="T1027:T1090" si="117">TEXT((I1027/86400)+25569+(-5/24),"mmm")</f>
        <v>Mar</v>
      </c>
      <c r="U1027">
        <f t="shared" ref="U1027:U1090" si="118">YEAR((J1027/86400)+25569+(-5/24))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112"/>
        <v>1.0000828571428571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9" t="str">
        <f t="shared" si="116"/>
        <v>Feb</v>
      </c>
      <c r="T1028" s="9" t="str">
        <f t="shared" si="117"/>
        <v>Mar</v>
      </c>
      <c r="U1028">
        <f t="shared" si="118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12"/>
        <v>1.0309292094387414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9" t="str">
        <f t="shared" si="116"/>
        <v>Sep</v>
      </c>
      <c r="T1029" s="9" t="str">
        <f t="shared" si="117"/>
        <v>Oct</v>
      </c>
      <c r="U1029">
        <f t="shared" si="118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12"/>
        <v>1.1727000000000001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9" t="str">
        <f t="shared" si="116"/>
        <v>Jan</v>
      </c>
      <c r="T1030" s="9" t="str">
        <f t="shared" si="117"/>
        <v>Mar</v>
      </c>
      <c r="U1030">
        <f t="shared" si="118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12"/>
        <v>1.1175999999999999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9" t="str">
        <f t="shared" si="116"/>
        <v>Feb</v>
      </c>
      <c r="T1031" s="9" t="str">
        <f t="shared" si="117"/>
        <v>Apr</v>
      </c>
      <c r="U1031">
        <f t="shared" si="118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12"/>
        <v>3.4209999999999998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9" t="str">
        <f t="shared" si="116"/>
        <v>Aug</v>
      </c>
      <c r="T1032" s="9" t="str">
        <f t="shared" si="117"/>
        <v>Sep</v>
      </c>
      <c r="U1032">
        <f t="shared" si="118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12"/>
        <v>1.0740000000000001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9" t="str">
        <f t="shared" si="116"/>
        <v>Nov</v>
      </c>
      <c r="T1033" s="9" t="str">
        <f t="shared" si="117"/>
        <v>Dec</v>
      </c>
      <c r="U1033">
        <f t="shared" si="118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12"/>
        <v>1.0849703703703704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9" t="str">
        <f t="shared" si="116"/>
        <v>May</v>
      </c>
      <c r="T1034" s="9" t="str">
        <f t="shared" si="117"/>
        <v>Jun</v>
      </c>
      <c r="U1034">
        <f t="shared" si="118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12"/>
        <v>1.0286144578313252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9" t="str">
        <f t="shared" si="116"/>
        <v>Nov</v>
      </c>
      <c r="T1035" s="9" t="str">
        <f t="shared" si="117"/>
        <v>Dec</v>
      </c>
      <c r="U1035">
        <f t="shared" si="118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12"/>
        <v>1.3000180000000001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9" t="str">
        <f t="shared" si="116"/>
        <v>Jul</v>
      </c>
      <c r="T1036" s="9" t="str">
        <f t="shared" si="117"/>
        <v>Aug</v>
      </c>
      <c r="U1036">
        <f t="shared" si="118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12"/>
        <v>1.0765217391304347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9" t="str">
        <f t="shared" si="116"/>
        <v>Jan</v>
      </c>
      <c r="T1037" s="9" t="str">
        <f t="shared" si="117"/>
        <v>Feb</v>
      </c>
      <c r="U1037">
        <f t="shared" si="118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12"/>
        <v>1.1236044444444444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9" t="str">
        <f t="shared" si="116"/>
        <v>Dec</v>
      </c>
      <c r="T1038" s="9" t="str">
        <f t="shared" si="117"/>
        <v>Jan</v>
      </c>
      <c r="U1038">
        <f t="shared" si="118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12"/>
        <v>1.0209999999999999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9" t="str">
        <f t="shared" si="116"/>
        <v>Apr</v>
      </c>
      <c r="T1039" s="9" t="str">
        <f t="shared" si="117"/>
        <v>May</v>
      </c>
      <c r="U1039">
        <f t="shared" si="118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12"/>
        <v>1.4533333333333334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9" t="str">
        <f t="shared" si="116"/>
        <v>Feb</v>
      </c>
      <c r="T1040" s="9" t="str">
        <f t="shared" si="117"/>
        <v>Mar</v>
      </c>
      <c r="U1040">
        <f t="shared" si="118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12"/>
        <v>1.282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9" t="str">
        <f t="shared" si="116"/>
        <v>Nov</v>
      </c>
      <c r="T1041" s="9" t="str">
        <f t="shared" si="117"/>
        <v>Dec</v>
      </c>
      <c r="U1041">
        <f t="shared" si="118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8305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12"/>
        <v>2.9411764705882353E-3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 t="str">
        <f t="shared" si="116"/>
        <v>Jul</v>
      </c>
      <c r="T1042" s="9" t="str">
        <f t="shared" si="117"/>
        <v>Aug</v>
      </c>
      <c r="U1042">
        <f t="shared" si="118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8305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9" t="str">
        <f t="shared" si="116"/>
        <v>Jul</v>
      </c>
      <c r="T1043" s="9" t="str">
        <f t="shared" si="117"/>
        <v>Jul</v>
      </c>
      <c r="U1043">
        <f t="shared" si="118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8305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12"/>
        <v>1.5384615384615385E-2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 t="str">
        <f t="shared" si="116"/>
        <v>Jul</v>
      </c>
      <c r="T1044" s="9" t="str">
        <f t="shared" si="117"/>
        <v>Sep</v>
      </c>
      <c r="U1044">
        <f t="shared" si="118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8305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12"/>
        <v>8.5370000000000001E-2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9" t="str">
        <f t="shared" si="116"/>
        <v>Apr</v>
      </c>
      <c r="T1045" s="9" t="str">
        <f t="shared" si="117"/>
        <v>May</v>
      </c>
      <c r="U1045">
        <f t="shared" si="118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8305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12"/>
        <v>8.571428571428571E-4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9" t="str">
        <f t="shared" si="116"/>
        <v>Jan</v>
      </c>
      <c r="T1046" s="9" t="str">
        <f t="shared" si="117"/>
        <v>Mar</v>
      </c>
      <c r="U1046">
        <f t="shared" si="118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8305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12"/>
        <v>2.6599999999999999E-2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 t="str">
        <f t="shared" si="116"/>
        <v>Jul</v>
      </c>
      <c r="T1047" s="9" t="str">
        <f t="shared" si="117"/>
        <v>Aug</v>
      </c>
      <c r="U1047">
        <f t="shared" si="118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8305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9" t="str">
        <f t="shared" si="116"/>
        <v>Nov</v>
      </c>
      <c r="T1048" s="9" t="str">
        <f t="shared" si="117"/>
        <v>Dec</v>
      </c>
      <c r="U1048">
        <f t="shared" si="118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8305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12"/>
        <v>5.0000000000000001E-4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9" t="str">
        <f t="shared" si="116"/>
        <v>Oct</v>
      </c>
      <c r="T1049" s="9" t="str">
        <f t="shared" si="117"/>
        <v>Nov</v>
      </c>
      <c r="U1049">
        <f t="shared" si="118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8305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12"/>
        <v>1.4133333333333333E-2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 t="str">
        <f t="shared" si="116"/>
        <v>Aug</v>
      </c>
      <c r="T1050" s="9" t="str">
        <f t="shared" si="117"/>
        <v>Sep</v>
      </c>
      <c r="U1050">
        <f t="shared" si="118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8305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9" t="str">
        <f t="shared" si="116"/>
        <v>Jan</v>
      </c>
      <c r="T1051" s="9" t="str">
        <f t="shared" si="117"/>
        <v>Feb</v>
      </c>
      <c r="U1051">
        <f t="shared" si="118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8305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9" t="str">
        <f t="shared" si="116"/>
        <v>Aug</v>
      </c>
      <c r="T1052" s="9" t="str">
        <f t="shared" si="117"/>
        <v>Sep</v>
      </c>
      <c r="U1052">
        <f t="shared" si="118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8305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9" t="str">
        <f t="shared" si="116"/>
        <v>Jul</v>
      </c>
      <c r="T1053" s="9" t="str">
        <f t="shared" si="117"/>
        <v>Aug</v>
      </c>
      <c r="U1053">
        <f t="shared" si="118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8305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9" t="str">
        <f t="shared" si="116"/>
        <v>Apr</v>
      </c>
      <c r="T1054" s="9" t="str">
        <f t="shared" si="117"/>
        <v>Jun</v>
      </c>
      <c r="U1054">
        <f t="shared" si="118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8305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12"/>
        <v>0.01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 t="str">
        <f t="shared" si="116"/>
        <v>Feb</v>
      </c>
      <c r="T1055" s="9" t="str">
        <f t="shared" si="117"/>
        <v>Mar</v>
      </c>
      <c r="U1055">
        <f t="shared" si="118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8305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9" t="str">
        <f t="shared" si="116"/>
        <v>Jul</v>
      </c>
      <c r="T1056" s="9" t="str">
        <f t="shared" si="117"/>
        <v>Aug</v>
      </c>
      <c r="U1056">
        <f t="shared" si="118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8305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9" t="str">
        <f t="shared" si="116"/>
        <v>Feb</v>
      </c>
      <c r="T1057" s="9" t="str">
        <f t="shared" si="117"/>
        <v>Mar</v>
      </c>
      <c r="U1057">
        <f t="shared" si="118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8305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9" t="str">
        <f t="shared" si="116"/>
        <v>Feb</v>
      </c>
      <c r="T1058" s="9" t="str">
        <f t="shared" si="117"/>
        <v>Apr</v>
      </c>
      <c r="U1058">
        <f t="shared" si="118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8305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9" t="str">
        <f t="shared" si="116"/>
        <v>Nov</v>
      </c>
      <c r="T1059" s="9" t="str">
        <f t="shared" si="117"/>
        <v>Dec</v>
      </c>
      <c r="U1059">
        <f t="shared" si="118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8305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9" t="str">
        <f t="shared" si="116"/>
        <v>Feb</v>
      </c>
      <c r="T1060" s="9" t="str">
        <f t="shared" si="117"/>
        <v>Mar</v>
      </c>
      <c r="U1060">
        <f t="shared" si="118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8305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9" t="str">
        <f t="shared" si="116"/>
        <v>Feb</v>
      </c>
      <c r="T1061" s="9" t="str">
        <f t="shared" si="117"/>
        <v>Mar</v>
      </c>
      <c r="U1061">
        <f t="shared" si="118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8305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12"/>
        <v>0.01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 t="str">
        <f t="shared" si="116"/>
        <v>Mar</v>
      </c>
      <c r="T1062" s="9" t="str">
        <f t="shared" si="117"/>
        <v>Apr</v>
      </c>
      <c r="U1062">
        <f t="shared" si="118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8305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9" t="str">
        <f t="shared" si="116"/>
        <v>Mar</v>
      </c>
      <c r="T1063" s="9" t="str">
        <f t="shared" si="117"/>
        <v>May</v>
      </c>
      <c r="U1063">
        <f t="shared" si="118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8305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12"/>
        <v>0.95477386934673369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 t="str">
        <f t="shared" si="116"/>
        <v>Jul</v>
      </c>
      <c r="T1064" s="9" t="str">
        <f t="shared" si="117"/>
        <v>Jul</v>
      </c>
      <c r="U1064">
        <f t="shared" si="118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8305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9" t="str">
        <f t="shared" si="116"/>
        <v>Jul</v>
      </c>
      <c r="T1065" s="9" t="str">
        <f t="shared" si="117"/>
        <v>Aug</v>
      </c>
      <c r="U1065">
        <f t="shared" si="118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12"/>
        <v>8.9744444444444446E-2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9" t="str">
        <f t="shared" si="116"/>
        <v>May</v>
      </c>
      <c r="T1066" s="9" t="str">
        <f t="shared" si="117"/>
        <v>Jul</v>
      </c>
      <c r="U1066">
        <f t="shared" si="118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12"/>
        <v>2.7E-2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 t="str">
        <f t="shared" si="116"/>
        <v>Jan</v>
      </c>
      <c r="T1067" s="9" t="str">
        <f t="shared" si="117"/>
        <v>Feb</v>
      </c>
      <c r="U1067">
        <f t="shared" si="118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12"/>
        <v>3.3673333333333333E-2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9" t="str">
        <f t="shared" si="116"/>
        <v>Jun</v>
      </c>
      <c r="T1068" s="9" t="str">
        <f t="shared" si="117"/>
        <v>Aug</v>
      </c>
      <c r="U1068">
        <f t="shared" si="118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12"/>
        <v>0.26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 t="str">
        <f t="shared" si="116"/>
        <v>Nov</v>
      </c>
      <c r="T1069" s="9" t="str">
        <f t="shared" si="117"/>
        <v>Dec</v>
      </c>
      <c r="U1069">
        <f t="shared" si="118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12"/>
        <v>1.5E-3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 t="str">
        <f t="shared" si="116"/>
        <v>Mar</v>
      </c>
      <c r="T1070" s="9" t="str">
        <f t="shared" si="117"/>
        <v>Apr</v>
      </c>
      <c r="U1070">
        <f t="shared" si="118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12"/>
        <v>0.38636363636363635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9" t="str">
        <f t="shared" si="116"/>
        <v>Oct</v>
      </c>
      <c r="T1071" s="9" t="str">
        <f t="shared" si="117"/>
        <v>Nov</v>
      </c>
      <c r="U1071">
        <f t="shared" si="118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12"/>
        <v>7.0000000000000001E-3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 t="str">
        <f t="shared" si="116"/>
        <v>Sep</v>
      </c>
      <c r="T1072" s="9" t="str">
        <f t="shared" si="117"/>
        <v>Sep</v>
      </c>
      <c r="U1072">
        <f t="shared" si="118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9" t="str">
        <f t="shared" si="116"/>
        <v>Oct</v>
      </c>
      <c r="T1073" s="9" t="str">
        <f t="shared" si="117"/>
        <v>Nov</v>
      </c>
      <c r="U1073">
        <f t="shared" si="118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12"/>
        <v>6.8000000000000005E-4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 t="str">
        <f t="shared" si="116"/>
        <v>Jan</v>
      </c>
      <c r="T1074" s="9" t="str">
        <f t="shared" si="117"/>
        <v>Feb</v>
      </c>
      <c r="U1074">
        <f t="shared" si="118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12"/>
        <v>1.3333333333333334E-2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 t="str">
        <f t="shared" si="116"/>
        <v>Sep</v>
      </c>
      <c r="T1075" s="9" t="str">
        <f t="shared" si="117"/>
        <v>Oct</v>
      </c>
      <c r="U1075">
        <f t="shared" si="118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12"/>
        <v>6.3092592592592589E-2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9" t="str">
        <f t="shared" si="116"/>
        <v>Dec</v>
      </c>
      <c r="T1076" s="9" t="str">
        <f t="shared" si="117"/>
        <v>Jan</v>
      </c>
      <c r="U1076">
        <f t="shared" si="118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12"/>
        <v>4.4999999999999998E-2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 t="str">
        <f t="shared" si="116"/>
        <v>Apr</v>
      </c>
      <c r="T1077" s="9" t="str">
        <f t="shared" si="117"/>
        <v>May</v>
      </c>
      <c r="U1077">
        <f t="shared" si="118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12"/>
        <v>0.62765333333333329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9" t="str">
        <f t="shared" si="116"/>
        <v>Jul</v>
      </c>
      <c r="T1078" s="9" t="str">
        <f t="shared" si="117"/>
        <v>Sep</v>
      </c>
      <c r="U1078">
        <f t="shared" si="118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12"/>
        <v>0.29376000000000002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9" t="str">
        <f t="shared" si="116"/>
        <v>Dec</v>
      </c>
      <c r="T1079" s="9" t="str">
        <f t="shared" si="117"/>
        <v>Jan</v>
      </c>
      <c r="U1079">
        <f t="shared" si="118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12"/>
        <v>7.4999999999999997E-2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 t="str">
        <f t="shared" si="116"/>
        <v>Jun</v>
      </c>
      <c r="T1080" s="9" t="str">
        <f t="shared" si="117"/>
        <v>Jul</v>
      </c>
      <c r="U1080">
        <f t="shared" si="118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12"/>
        <v>2.6076923076923077E-2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9" t="str">
        <f t="shared" si="116"/>
        <v>Apr</v>
      </c>
      <c r="T1081" s="9" t="str">
        <f t="shared" si="117"/>
        <v>May</v>
      </c>
      <c r="U1081">
        <f t="shared" si="118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12"/>
        <v>9.1050000000000006E-2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9" t="str">
        <f t="shared" si="116"/>
        <v>Apr</v>
      </c>
      <c r="T1082" s="9" t="str">
        <f t="shared" si="117"/>
        <v>May</v>
      </c>
      <c r="U1082">
        <f t="shared" si="118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12"/>
        <v>1.7647058823529413E-4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 t="str">
        <f t="shared" si="116"/>
        <v>Dec</v>
      </c>
      <c r="T1083" s="9" t="str">
        <f t="shared" si="117"/>
        <v>Jan</v>
      </c>
      <c r="U1083">
        <f t="shared" si="118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12"/>
        <v>5.5999999999999999E-3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9" t="str">
        <f t="shared" si="116"/>
        <v>Jul</v>
      </c>
      <c r="T1084" s="9" t="str">
        <f t="shared" si="117"/>
        <v>Aug</v>
      </c>
      <c r="U1084">
        <f t="shared" si="118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12"/>
        <v>8.2000000000000007E-3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 t="str">
        <f t="shared" si="116"/>
        <v>Jun</v>
      </c>
      <c r="T1085" s="9" t="str">
        <f t="shared" si="117"/>
        <v>Aug</v>
      </c>
      <c r="U1085">
        <f t="shared" si="118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9" t="str">
        <f t="shared" si="116"/>
        <v>Jul</v>
      </c>
      <c r="T1086" s="9" t="str">
        <f t="shared" si="117"/>
        <v>Aug</v>
      </c>
      <c r="U1086">
        <f t="shared" si="118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12"/>
        <v>3.4200000000000001E-2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 t="str">
        <f t="shared" si="116"/>
        <v>Feb</v>
      </c>
      <c r="T1087" s="9" t="str">
        <f t="shared" si="117"/>
        <v>Mar</v>
      </c>
      <c r="U1087">
        <f t="shared" si="118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12"/>
        <v>8.3333333333333339E-4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 t="str">
        <f t="shared" si="116"/>
        <v>Jul</v>
      </c>
      <c r="T1088" s="9" t="str">
        <f t="shared" si="117"/>
        <v>Aug</v>
      </c>
      <c r="U1088">
        <f t="shared" si="118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9" t="str">
        <f t="shared" si="116"/>
        <v>May</v>
      </c>
      <c r="T1089" s="9" t="str">
        <f t="shared" si="117"/>
        <v>Jun</v>
      </c>
      <c r="U1089">
        <f t="shared" si="118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112"/>
        <v>0.14182977777777778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9" t="str">
        <f t="shared" si="116"/>
        <v>Mar</v>
      </c>
      <c r="T1090" s="9" t="str">
        <f t="shared" si="117"/>
        <v>Apr</v>
      </c>
      <c r="U1090">
        <f t="shared" si="118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19">E1091/D1091</f>
        <v>7.8266666666666665E-2</v>
      </c>
      <c r="P1091" s="6">
        <f t="shared" ref="P1091:P1154" si="120">E1091/L1091</f>
        <v>23.959183673469386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9" t="str">
        <f t="shared" ref="S1091:S1154" si="123">TEXT((J1091/86400)+25569+(-5/24),"mmm")</f>
        <v>May</v>
      </c>
      <c r="T1091" s="9" t="str">
        <f t="shared" ref="T1091:T1154" si="124">TEXT((I1091/86400)+25569+(-5/24),"mmm")</f>
        <v>Jun</v>
      </c>
      <c r="U1091">
        <f t="shared" ref="U1091:U1154" si="125">YEAR((J1091/86400)+25569+(-5/24))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19"/>
        <v>3.8464497269020693E-4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 t="str">
        <f t="shared" si="123"/>
        <v>Apr</v>
      </c>
      <c r="T1092" s="9" t="str">
        <f t="shared" si="124"/>
        <v>May</v>
      </c>
      <c r="U1092">
        <f t="shared" si="125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19"/>
        <v>0.125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 t="str">
        <f t="shared" si="123"/>
        <v>Mar</v>
      </c>
      <c r="T1093" s="9" t="str">
        <f t="shared" si="124"/>
        <v>Apr</v>
      </c>
      <c r="U1093">
        <f t="shared" si="125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19"/>
        <v>1.0500000000000001E-2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 t="str">
        <f t="shared" si="123"/>
        <v>Dec</v>
      </c>
      <c r="T1094" s="9" t="str">
        <f t="shared" si="124"/>
        <v>Jan</v>
      </c>
      <c r="U1094">
        <f t="shared" si="125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19"/>
        <v>0.14083333333333334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9" t="str">
        <f t="shared" si="123"/>
        <v>Jan</v>
      </c>
      <c r="T1095" s="9" t="str">
        <f t="shared" si="124"/>
        <v>Feb</v>
      </c>
      <c r="U1095">
        <f t="shared" si="125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19"/>
        <v>0.18300055555555556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9" t="str">
        <f t="shared" si="123"/>
        <v>Sep</v>
      </c>
      <c r="T1096" s="9" t="str">
        <f t="shared" si="124"/>
        <v>Oct</v>
      </c>
      <c r="U1096">
        <f t="shared" si="125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19"/>
        <v>5.0347999999999997E-2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9" t="str">
        <f t="shared" si="123"/>
        <v>Jul</v>
      </c>
      <c r="T1097" s="9" t="str">
        <f t="shared" si="124"/>
        <v>Aug</v>
      </c>
      <c r="U1097">
        <f t="shared" si="125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19"/>
        <v>0.17933333333333334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9" t="str">
        <f t="shared" si="123"/>
        <v>Sep</v>
      </c>
      <c r="T1098" s="9" t="str">
        <f t="shared" si="124"/>
        <v>Oct</v>
      </c>
      <c r="U1098">
        <f t="shared" si="125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19"/>
        <v>4.6999999999999999E-4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9" t="str">
        <f t="shared" si="123"/>
        <v>Jan</v>
      </c>
      <c r="T1099" s="9" t="str">
        <f t="shared" si="124"/>
        <v>Mar</v>
      </c>
      <c r="U1099">
        <f t="shared" si="125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19"/>
        <v>7.2120000000000004E-2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9" t="str">
        <f t="shared" si="123"/>
        <v>Mar</v>
      </c>
      <c r="T1100" s="9" t="str">
        <f t="shared" si="124"/>
        <v>Apr</v>
      </c>
      <c r="U1100">
        <f t="shared" si="125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19"/>
        <v>5.0000000000000001E-3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 t="str">
        <f t="shared" si="123"/>
        <v>Apr</v>
      </c>
      <c r="T1101" s="9" t="str">
        <f t="shared" si="124"/>
        <v>May</v>
      </c>
      <c r="U1101">
        <f t="shared" si="125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19"/>
        <v>2.5000000000000001E-2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 t="str">
        <f t="shared" si="123"/>
        <v>Jan</v>
      </c>
      <c r="T1102" s="9" t="str">
        <f t="shared" si="124"/>
        <v>Feb</v>
      </c>
      <c r="U1102">
        <f t="shared" si="125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19"/>
        <v>4.0999999999999999E-4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9" t="str">
        <f t="shared" si="123"/>
        <v>Jun</v>
      </c>
      <c r="T1103" s="9" t="str">
        <f t="shared" si="124"/>
        <v>Jul</v>
      </c>
      <c r="U1103">
        <f t="shared" si="125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19"/>
        <v>5.3124999999999999E-2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9" t="str">
        <f t="shared" si="123"/>
        <v>Oct</v>
      </c>
      <c r="T1104" s="9" t="str">
        <f t="shared" si="124"/>
        <v>Dec</v>
      </c>
      <c r="U1104">
        <f t="shared" si="125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19"/>
        <v>1.6199999999999999E-2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 t="str">
        <f t="shared" si="123"/>
        <v>Apr</v>
      </c>
      <c r="T1105" s="9" t="str">
        <f t="shared" si="124"/>
        <v>Jun</v>
      </c>
      <c r="U1105">
        <f t="shared" si="125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19"/>
        <v>4.9516666666666667E-2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9" t="str">
        <f t="shared" si="123"/>
        <v>May</v>
      </c>
      <c r="T1106" s="9" t="str">
        <f t="shared" si="124"/>
        <v>Jun</v>
      </c>
      <c r="U1106">
        <f t="shared" si="125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19"/>
        <v>1.5900000000000001E-3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 t="str">
        <f t="shared" si="123"/>
        <v>Feb</v>
      </c>
      <c r="T1107" s="9" t="str">
        <f t="shared" si="124"/>
        <v>Mar</v>
      </c>
      <c r="U1107">
        <f t="shared" si="125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19"/>
        <v>0.41249999999999998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9" t="str">
        <f t="shared" si="123"/>
        <v>Mar</v>
      </c>
      <c r="T1108" s="9" t="str">
        <f t="shared" si="124"/>
        <v>Apr</v>
      </c>
      <c r="U1108">
        <f t="shared" si="125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9" t="str">
        <f t="shared" si="123"/>
        <v>Jun</v>
      </c>
      <c r="T1109" s="9" t="str">
        <f t="shared" si="124"/>
        <v>Jul</v>
      </c>
      <c r="U1109">
        <f t="shared" si="125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19"/>
        <v>2.93E-2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9" t="str">
        <f t="shared" si="123"/>
        <v>Feb</v>
      </c>
      <c r="T1110" s="9" t="str">
        <f t="shared" si="124"/>
        <v>Apr</v>
      </c>
      <c r="U1110">
        <f t="shared" si="125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19"/>
        <v>4.4999999999999997E-3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 t="str">
        <f t="shared" si="123"/>
        <v>Oct</v>
      </c>
      <c r="T1111" s="9" t="str">
        <f t="shared" si="124"/>
        <v>Nov</v>
      </c>
      <c r="U1111">
        <f t="shared" si="125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19"/>
        <v>5.1000000000000004E-3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9" t="str">
        <f t="shared" si="123"/>
        <v>Nov</v>
      </c>
      <c r="T1112" s="9" t="str">
        <f t="shared" si="124"/>
        <v>Dec</v>
      </c>
      <c r="U1112">
        <f t="shared" si="125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19"/>
        <v>4.0000000000000002E-4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 t="str">
        <f t="shared" si="123"/>
        <v>Dec</v>
      </c>
      <c r="T1113" s="9" t="str">
        <f t="shared" si="124"/>
        <v>Jan</v>
      </c>
      <c r="U1113">
        <f t="shared" si="125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19"/>
        <v>0.35537409090909089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9" t="str">
        <f t="shared" si="123"/>
        <v>Nov</v>
      </c>
      <c r="T1114" s="9" t="str">
        <f t="shared" si="124"/>
        <v>Jan</v>
      </c>
      <c r="U1114">
        <f t="shared" si="125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19"/>
        <v>5.0000000000000001E-3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 t="str">
        <f t="shared" si="123"/>
        <v>Jul</v>
      </c>
      <c r="T1115" s="9" t="str">
        <f t="shared" si="124"/>
        <v>Aug</v>
      </c>
      <c r="U1115">
        <f t="shared" si="125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19"/>
        <v>1.6666666666666668E-3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9" t="str">
        <f t="shared" si="123"/>
        <v>Sep</v>
      </c>
      <c r="T1116" s="9" t="str">
        <f t="shared" si="124"/>
        <v>Oct</v>
      </c>
      <c r="U1116">
        <f t="shared" si="125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19"/>
        <v>1.325E-3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 t="str">
        <f t="shared" si="123"/>
        <v>Feb</v>
      </c>
      <c r="T1117" s="9" t="str">
        <f t="shared" si="124"/>
        <v>Mar</v>
      </c>
      <c r="U1117">
        <f t="shared" si="125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19"/>
        <v>3.5704000000000004E-4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9" t="str">
        <f t="shared" si="123"/>
        <v>Apr</v>
      </c>
      <c r="T1118" s="9" t="str">
        <f t="shared" si="124"/>
        <v>Jun</v>
      </c>
      <c r="U1118">
        <f t="shared" si="125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19"/>
        <v>8.3000000000000004E-2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9" t="str">
        <f t="shared" si="123"/>
        <v>Nov</v>
      </c>
      <c r="T1119" s="9" t="str">
        <f t="shared" si="124"/>
        <v>Dec</v>
      </c>
      <c r="U1119">
        <f t="shared" si="125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19"/>
        <v>2.4222222222222221E-2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9" t="str">
        <f t="shared" si="123"/>
        <v>Mar</v>
      </c>
      <c r="T1120" s="9" t="str">
        <f t="shared" si="124"/>
        <v>Apr</v>
      </c>
      <c r="U1120">
        <f t="shared" si="125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19"/>
        <v>2.3809523809523812E-3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 t="str">
        <f t="shared" si="123"/>
        <v>Mar</v>
      </c>
      <c r="T1121" s="9" t="str">
        <f t="shared" si="124"/>
        <v>Apr</v>
      </c>
      <c r="U1121">
        <f t="shared" si="125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9" t="str">
        <f t="shared" si="123"/>
        <v>Sep</v>
      </c>
      <c r="T1122" s="9" t="str">
        <f t="shared" si="124"/>
        <v>Oct</v>
      </c>
      <c r="U1122">
        <f t="shared" si="125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19"/>
        <v>1.16E-4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 t="str">
        <f t="shared" si="123"/>
        <v>Feb</v>
      </c>
      <c r="T1123" s="9" t="str">
        <f t="shared" si="124"/>
        <v>Mar</v>
      </c>
      <c r="U1123">
        <f t="shared" si="125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9" t="str">
        <f t="shared" si="123"/>
        <v>May</v>
      </c>
      <c r="T1124" s="9" t="str">
        <f t="shared" si="124"/>
        <v>May</v>
      </c>
      <c r="U1124">
        <f t="shared" si="125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19"/>
        <v>2.2000000000000001E-3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9" t="str">
        <f t="shared" si="123"/>
        <v>Mar</v>
      </c>
      <c r="T1125" s="9" t="str">
        <f t="shared" si="124"/>
        <v>Apr</v>
      </c>
      <c r="U1125">
        <f t="shared" si="125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19"/>
        <v>4.7222222222222223E-3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9" t="str">
        <f t="shared" si="123"/>
        <v>Mar</v>
      </c>
      <c r="T1126" s="9" t="str">
        <f t="shared" si="124"/>
        <v>Apr</v>
      </c>
      <c r="U1126">
        <f t="shared" si="125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9" t="str">
        <f t="shared" si="123"/>
        <v>Jul</v>
      </c>
      <c r="T1127" s="9" t="str">
        <f t="shared" si="124"/>
        <v>Sep</v>
      </c>
      <c r="U1127">
        <f t="shared" si="125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19"/>
        <v>5.0000000000000001E-3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 t="str">
        <f t="shared" si="123"/>
        <v>Jun</v>
      </c>
      <c r="T1128" s="9" t="str">
        <f t="shared" si="124"/>
        <v>Jul</v>
      </c>
      <c r="U1128">
        <f t="shared" si="125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19"/>
        <v>1.6714285714285713E-2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9" t="str">
        <f t="shared" si="123"/>
        <v>Oct</v>
      </c>
      <c r="T1129" s="9" t="str">
        <f t="shared" si="124"/>
        <v>Nov</v>
      </c>
      <c r="U1129">
        <f t="shared" si="125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19"/>
        <v>1E-3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 t="str">
        <f t="shared" si="123"/>
        <v>Jul</v>
      </c>
      <c r="T1130" s="9" t="str">
        <f t="shared" si="124"/>
        <v>Aug</v>
      </c>
      <c r="U1130">
        <f t="shared" si="125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19"/>
        <v>1.0499999999999999E-3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 t="str">
        <f t="shared" si="123"/>
        <v>May</v>
      </c>
      <c r="T1131" s="9" t="str">
        <f t="shared" si="124"/>
        <v>Jun</v>
      </c>
      <c r="U1131">
        <f t="shared" si="125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19"/>
        <v>2.2000000000000001E-3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9" t="str">
        <f t="shared" si="123"/>
        <v>Sep</v>
      </c>
      <c r="T1132" s="9" t="str">
        <f t="shared" si="124"/>
        <v>Nov</v>
      </c>
      <c r="U1132">
        <f t="shared" si="125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9" t="str">
        <f t="shared" si="123"/>
        <v>Nov</v>
      </c>
      <c r="T1133" s="9" t="str">
        <f t="shared" si="124"/>
        <v>Dec</v>
      </c>
      <c r="U1133">
        <f t="shared" si="125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19"/>
        <v>0.14380000000000001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9" t="str">
        <f t="shared" si="123"/>
        <v>Dec</v>
      </c>
      <c r="T1134" s="9" t="str">
        <f t="shared" si="124"/>
        <v>Dec</v>
      </c>
      <c r="U1134">
        <f t="shared" si="125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19"/>
        <v>6.6666666666666671E-3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 t="str">
        <f t="shared" si="123"/>
        <v>Jul</v>
      </c>
      <c r="T1135" s="9" t="str">
        <f t="shared" si="124"/>
        <v>Jul</v>
      </c>
      <c r="U1135">
        <f t="shared" si="125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19"/>
        <v>4.0000000000000003E-5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 t="str">
        <f t="shared" si="123"/>
        <v>Nov</v>
      </c>
      <c r="T1136" s="9" t="str">
        <f t="shared" si="124"/>
        <v>Nov</v>
      </c>
      <c r="U1136">
        <f t="shared" si="125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19"/>
        <v>0.05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 t="str">
        <f t="shared" si="123"/>
        <v>Jul</v>
      </c>
      <c r="T1137" s="9" t="str">
        <f t="shared" si="124"/>
        <v>Aug</v>
      </c>
      <c r="U1137">
        <f t="shared" si="125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19"/>
        <v>6.4439140811455853E-2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 t="str">
        <f t="shared" si="123"/>
        <v>Nov</v>
      </c>
      <c r="T1138" s="9" t="str">
        <f t="shared" si="124"/>
        <v>Dec</v>
      </c>
      <c r="U1138">
        <f t="shared" si="125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19"/>
        <v>0.39500000000000002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9" t="str">
        <f t="shared" si="123"/>
        <v>Mar</v>
      </c>
      <c r="T1139" s="9" t="str">
        <f t="shared" si="124"/>
        <v>Apr</v>
      </c>
      <c r="U1139">
        <f t="shared" si="125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19"/>
        <v>3.5714285714285713E-3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 t="str">
        <f t="shared" si="123"/>
        <v>Jan</v>
      </c>
      <c r="T1140" s="9" t="str">
        <f t="shared" si="124"/>
        <v>Jan</v>
      </c>
      <c r="U1140">
        <f t="shared" si="125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19"/>
        <v>6.2500000000000001E-4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 t="str">
        <f t="shared" si="123"/>
        <v>Dec</v>
      </c>
      <c r="T1141" s="9" t="str">
        <f t="shared" si="124"/>
        <v>Jan</v>
      </c>
      <c r="U1141">
        <f t="shared" si="125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9" t="str">
        <f t="shared" si="123"/>
        <v>Jul</v>
      </c>
      <c r="T1142" s="9" t="str">
        <f t="shared" si="124"/>
        <v>Aug</v>
      </c>
      <c r="U1142">
        <f t="shared" si="125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9" t="str">
        <f t="shared" si="123"/>
        <v>Jun</v>
      </c>
      <c r="T1143" s="9" t="str">
        <f t="shared" si="124"/>
        <v>Jul</v>
      </c>
      <c r="U1143">
        <f t="shared" si="125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9" t="str">
        <f t="shared" si="123"/>
        <v>Jan</v>
      </c>
      <c r="T1144" s="9" t="str">
        <f t="shared" si="124"/>
        <v>Feb</v>
      </c>
      <c r="U1144">
        <f t="shared" si="125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19"/>
        <v>4.1333333333333335E-3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 t="str">
        <f t="shared" si="123"/>
        <v>Nov</v>
      </c>
      <c r="T1145" s="9" t="str">
        <f t="shared" si="124"/>
        <v>Dec</v>
      </c>
      <c r="U1145">
        <f t="shared" si="125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9" t="str">
        <f t="shared" si="123"/>
        <v>Mar</v>
      </c>
      <c r="T1146" s="9" t="str">
        <f t="shared" si="124"/>
        <v>Apr</v>
      </c>
      <c r="U1146">
        <f t="shared" si="125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19"/>
        <v>1.25E-3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 t="str">
        <f t="shared" si="123"/>
        <v>Aug</v>
      </c>
      <c r="T1147" s="9" t="str">
        <f t="shared" si="124"/>
        <v>Oct</v>
      </c>
      <c r="U1147">
        <f t="shared" si="125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19"/>
        <v>8.8333333333333333E-2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9" t="str">
        <f t="shared" si="123"/>
        <v>Mar</v>
      </c>
      <c r="T1148" s="9" t="str">
        <f t="shared" si="124"/>
        <v>May</v>
      </c>
      <c r="U1148">
        <f t="shared" si="125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9" t="str">
        <f t="shared" si="123"/>
        <v>Aug</v>
      </c>
      <c r="T1149" s="9" t="str">
        <f t="shared" si="124"/>
        <v>Oct</v>
      </c>
      <c r="U1149">
        <f t="shared" si="125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19"/>
        <v>4.8666666666666667E-3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9" t="str">
        <f t="shared" si="123"/>
        <v>Oct</v>
      </c>
      <c r="T1150" s="9" t="str">
        <f t="shared" si="124"/>
        <v>Dec</v>
      </c>
      <c r="U1150">
        <f t="shared" si="125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19"/>
        <v>1.5E-3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 t="str">
        <f t="shared" si="123"/>
        <v>May</v>
      </c>
      <c r="T1151" s="9" t="str">
        <f t="shared" si="124"/>
        <v>Jun</v>
      </c>
      <c r="U1151">
        <f t="shared" si="125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19"/>
        <v>0.1008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 t="str">
        <f t="shared" si="123"/>
        <v>Nov</v>
      </c>
      <c r="T1152" s="9" t="str">
        <f t="shared" si="124"/>
        <v>Jan</v>
      </c>
      <c r="U1152">
        <f t="shared" si="125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9" t="str">
        <f t="shared" si="123"/>
        <v>Aug</v>
      </c>
      <c r="T1153" s="9" t="str">
        <f t="shared" si="124"/>
        <v>Sep</v>
      </c>
      <c r="U1153">
        <f t="shared" si="125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19"/>
        <v>5.6937500000000002E-2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9" t="str">
        <f t="shared" si="123"/>
        <v>Apr</v>
      </c>
      <c r="T1154" s="9" t="str">
        <f t="shared" si="124"/>
        <v>May</v>
      </c>
      <c r="U1154">
        <f t="shared" si="125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26">E1155/D1155</f>
        <v>6.2500000000000003E-3</v>
      </c>
      <c r="P1155" s="6">
        <f t="shared" ref="P1155:P1218" si="127">E1155/L1155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9" t="str">
        <f t="shared" ref="S1155:S1218" si="130">TEXT((J1155/86400)+25569+(-5/24),"mmm")</f>
        <v>May</v>
      </c>
      <c r="T1155" s="9" t="str">
        <f t="shared" ref="T1155:T1218" si="131">TEXT((I1155/86400)+25569+(-5/24),"mmm")</f>
        <v>Jun</v>
      </c>
      <c r="U1155">
        <f t="shared" ref="U1155:U1218" si="132">YEAR((J1155/86400)+25569+(-5/24))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26"/>
        <v>6.5000000000000002E-2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9" t="str">
        <f t="shared" si="130"/>
        <v>Aug</v>
      </c>
      <c r="T1156" s="9" t="str">
        <f t="shared" si="131"/>
        <v>Sep</v>
      </c>
      <c r="U1156">
        <f t="shared" si="13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26"/>
        <v>7.5199999999999998E-3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 t="str">
        <f t="shared" si="130"/>
        <v>Jul</v>
      </c>
      <c r="T1157" s="9" t="str">
        <f t="shared" si="131"/>
        <v>Aug</v>
      </c>
      <c r="U1157">
        <f t="shared" si="13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9" t="str">
        <f t="shared" si="130"/>
        <v>Jan</v>
      </c>
      <c r="T1158" s="9" t="str">
        <f t="shared" si="131"/>
        <v>Feb</v>
      </c>
      <c r="U1158">
        <f t="shared" si="13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26"/>
        <v>1.5100000000000001E-2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9" t="str">
        <f t="shared" si="130"/>
        <v>Oct</v>
      </c>
      <c r="T1159" s="9" t="str">
        <f t="shared" si="131"/>
        <v>Dec</v>
      </c>
      <c r="U1159">
        <f t="shared" si="13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26"/>
        <v>4.6666666666666671E-3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9" t="str">
        <f t="shared" si="130"/>
        <v>Nov</v>
      </c>
      <c r="T1160" s="9" t="str">
        <f t="shared" si="131"/>
        <v>Dec</v>
      </c>
      <c r="U1160">
        <f t="shared" si="13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9" t="str">
        <f t="shared" si="130"/>
        <v>May</v>
      </c>
      <c r="T1161" s="9" t="str">
        <f t="shared" si="131"/>
        <v>Jun</v>
      </c>
      <c r="U1161">
        <f t="shared" si="13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26"/>
        <v>3.85E-2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9" t="str">
        <f t="shared" si="130"/>
        <v>Feb</v>
      </c>
      <c r="T1162" s="9" t="str">
        <f t="shared" si="131"/>
        <v>Mar</v>
      </c>
      <c r="U1162">
        <f t="shared" si="13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9" t="str">
        <f t="shared" si="130"/>
        <v>Apr</v>
      </c>
      <c r="T1163" s="9" t="str">
        <f t="shared" si="131"/>
        <v>May</v>
      </c>
      <c r="U1163">
        <f t="shared" si="13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26"/>
        <v>5.8333333333333338E-4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 t="str">
        <f t="shared" si="130"/>
        <v>Aug</v>
      </c>
      <c r="T1164" s="9" t="str">
        <f t="shared" si="131"/>
        <v>Sep</v>
      </c>
      <c r="U1164">
        <f t="shared" si="13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9" t="str">
        <f t="shared" si="130"/>
        <v>Jul</v>
      </c>
      <c r="T1165" s="9" t="str">
        <f t="shared" si="131"/>
        <v>Aug</v>
      </c>
      <c r="U1165">
        <f t="shared" si="13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9" t="str">
        <f t="shared" si="130"/>
        <v>May</v>
      </c>
      <c r="T1166" s="9" t="str">
        <f t="shared" si="131"/>
        <v>Jun</v>
      </c>
      <c r="U1166">
        <f t="shared" si="13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26"/>
        <v>0.20705000000000001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 t="str">
        <f t="shared" si="130"/>
        <v>Jun</v>
      </c>
      <c r="T1167" s="9" t="str">
        <f t="shared" si="131"/>
        <v>Jul</v>
      </c>
      <c r="U1167">
        <f t="shared" si="13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26"/>
        <v>0.19139999999999999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9" t="str">
        <f t="shared" si="130"/>
        <v>May</v>
      </c>
      <c r="T1168" s="9" t="str">
        <f t="shared" si="131"/>
        <v>Jun</v>
      </c>
      <c r="U1168">
        <f t="shared" si="13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26"/>
        <v>1.6316666666666667E-2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9" t="str">
        <f t="shared" si="130"/>
        <v>Aug</v>
      </c>
      <c r="T1169" s="9" t="str">
        <f t="shared" si="131"/>
        <v>Sep</v>
      </c>
      <c r="U1169">
        <f t="shared" si="13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26"/>
        <v>5.6666666666666664E-2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 t="str">
        <f t="shared" si="130"/>
        <v>Aug</v>
      </c>
      <c r="T1170" s="9" t="str">
        <f t="shared" si="131"/>
        <v>Sep</v>
      </c>
      <c r="U1170">
        <f t="shared" si="13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26"/>
        <v>1.6999999999999999E-3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9" t="str">
        <f t="shared" si="130"/>
        <v>Jan</v>
      </c>
      <c r="T1171" s="9" t="str">
        <f t="shared" si="131"/>
        <v>Feb</v>
      </c>
      <c r="U1171">
        <f t="shared" si="13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26"/>
        <v>4.0000000000000001E-3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 t="str">
        <f t="shared" si="130"/>
        <v>Apr</v>
      </c>
      <c r="T1172" s="9" t="str">
        <f t="shared" si="131"/>
        <v>May</v>
      </c>
      <c r="U1172">
        <f t="shared" si="13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26"/>
        <v>1E-3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 t="str">
        <f t="shared" si="130"/>
        <v>Oct</v>
      </c>
      <c r="T1173" s="9" t="str">
        <f t="shared" si="131"/>
        <v>Nov</v>
      </c>
      <c r="U1173">
        <f t="shared" si="13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9" t="str">
        <f t="shared" si="130"/>
        <v>Jul</v>
      </c>
      <c r="T1174" s="9" t="str">
        <f t="shared" si="131"/>
        <v>Aug</v>
      </c>
      <c r="U1174">
        <f t="shared" si="13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26"/>
        <v>2.4000000000000001E-4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 t="str">
        <f t="shared" si="130"/>
        <v>Jun</v>
      </c>
      <c r="T1175" s="9" t="str">
        <f t="shared" si="131"/>
        <v>Aug</v>
      </c>
      <c r="U1175">
        <f t="shared" si="13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26"/>
        <v>5.906666666666667E-2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9" t="str">
        <f t="shared" si="130"/>
        <v>Apr</v>
      </c>
      <c r="T1176" s="9" t="str">
        <f t="shared" si="131"/>
        <v>May</v>
      </c>
      <c r="U1176">
        <f t="shared" si="13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26"/>
        <v>2.9250000000000002E-2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 t="str">
        <f t="shared" si="130"/>
        <v>Jun</v>
      </c>
      <c r="T1177" s="9" t="str">
        <f t="shared" si="131"/>
        <v>Jul</v>
      </c>
      <c r="U1177">
        <f t="shared" si="13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26"/>
        <v>5.7142857142857142E-5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 t="str">
        <f t="shared" si="130"/>
        <v>Jan</v>
      </c>
      <c r="T1178" s="9" t="str">
        <f t="shared" si="131"/>
        <v>Mar</v>
      </c>
      <c r="U1178">
        <f t="shared" si="13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9" t="str">
        <f t="shared" si="130"/>
        <v>Sep</v>
      </c>
      <c r="T1179" s="9" t="str">
        <f t="shared" si="131"/>
        <v>Oct</v>
      </c>
      <c r="U1179">
        <f t="shared" si="13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26"/>
        <v>6.666666666666667E-5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9" t="str">
        <f t="shared" si="130"/>
        <v>Jul</v>
      </c>
      <c r="T1180" s="9" t="str">
        <f t="shared" si="131"/>
        <v>Aug</v>
      </c>
      <c r="U1180">
        <f t="shared" si="13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26"/>
        <v>5.3333333333333337E-2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 t="str">
        <f t="shared" si="130"/>
        <v>Sep</v>
      </c>
      <c r="T1181" s="9" t="str">
        <f t="shared" si="131"/>
        <v>Oct</v>
      </c>
      <c r="U1181">
        <f t="shared" si="13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26"/>
        <v>0.11749999999999999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9" t="str">
        <f t="shared" si="130"/>
        <v>May</v>
      </c>
      <c r="T1182" s="9" t="str">
        <f t="shared" si="131"/>
        <v>Jun</v>
      </c>
      <c r="U1182">
        <f t="shared" si="13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26"/>
        <v>8.0000000000000007E-5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9" t="str">
        <f t="shared" si="130"/>
        <v>Jan</v>
      </c>
      <c r="T1183" s="9" t="str">
        <f t="shared" si="131"/>
        <v>Mar</v>
      </c>
      <c r="U1183">
        <f t="shared" si="13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26"/>
        <v>4.2000000000000003E-2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 t="str">
        <f t="shared" si="130"/>
        <v>Dec</v>
      </c>
      <c r="T1184" s="9" t="str">
        <f t="shared" si="131"/>
        <v>Jan</v>
      </c>
      <c r="U1184">
        <f t="shared" si="132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26"/>
        <v>0.04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9" t="str">
        <f t="shared" si="130"/>
        <v>Oct</v>
      </c>
      <c r="T1185" s="9" t="str">
        <f t="shared" si="131"/>
        <v>Nov</v>
      </c>
      <c r="U1185">
        <f t="shared" si="13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26"/>
        <v>1.0493636363636363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9" t="str">
        <f t="shared" si="130"/>
        <v>Jan</v>
      </c>
      <c r="T1186" s="9" t="str">
        <f t="shared" si="131"/>
        <v>Feb</v>
      </c>
      <c r="U1186">
        <f t="shared" si="13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26"/>
        <v>1.0544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9" t="str">
        <f t="shared" si="130"/>
        <v>May</v>
      </c>
      <c r="T1187" s="9" t="str">
        <f t="shared" si="131"/>
        <v>Jun</v>
      </c>
      <c r="U1187">
        <f t="shared" si="13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26"/>
        <v>1.0673333333333332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9" t="str">
        <f t="shared" si="130"/>
        <v>Apr</v>
      </c>
      <c r="T1188" s="9" t="str">
        <f t="shared" si="131"/>
        <v>Jun</v>
      </c>
      <c r="U1188">
        <f t="shared" si="13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26"/>
        <v>1.0412571428571429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9" t="str">
        <f t="shared" si="130"/>
        <v>Apr</v>
      </c>
      <c r="T1189" s="9" t="str">
        <f t="shared" si="131"/>
        <v>May</v>
      </c>
      <c r="U1189">
        <f t="shared" si="13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26"/>
        <v>1.6054999999999999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9" t="str">
        <f t="shared" si="130"/>
        <v>Dec</v>
      </c>
      <c r="T1190" s="9" t="str">
        <f t="shared" si="131"/>
        <v>Dec</v>
      </c>
      <c r="U1190">
        <f t="shared" si="13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26"/>
        <v>1.0777777777777777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9" t="str">
        <f t="shared" si="130"/>
        <v>Jun</v>
      </c>
      <c r="T1191" s="9" t="str">
        <f t="shared" si="131"/>
        <v>Jun</v>
      </c>
      <c r="U1191">
        <f t="shared" si="13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26"/>
        <v>1.35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9" t="str">
        <f t="shared" si="130"/>
        <v>Aug</v>
      </c>
      <c r="T1192" s="9" t="str">
        <f t="shared" si="131"/>
        <v>Aug</v>
      </c>
      <c r="U1192">
        <f t="shared" si="13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26"/>
        <v>1.0907407407407408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9" t="str">
        <f t="shared" si="130"/>
        <v>Feb</v>
      </c>
      <c r="T1193" s="9" t="str">
        <f t="shared" si="131"/>
        <v>Mar</v>
      </c>
      <c r="U1193">
        <f t="shared" si="13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26"/>
        <v>2.9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9" t="str">
        <f t="shared" si="130"/>
        <v>Jan</v>
      </c>
      <c r="T1194" s="9" t="str">
        <f t="shared" si="131"/>
        <v>Feb</v>
      </c>
      <c r="U1194">
        <f t="shared" si="13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26"/>
        <v>1.0395714285714286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9" t="str">
        <f t="shared" si="130"/>
        <v>Feb</v>
      </c>
      <c r="T1195" s="9" t="str">
        <f t="shared" si="131"/>
        <v>Apr</v>
      </c>
      <c r="U1195">
        <f t="shared" si="13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26"/>
        <v>3.2223999999999999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9" t="str">
        <f t="shared" si="130"/>
        <v>Mar</v>
      </c>
      <c r="T1196" s="9" t="str">
        <f t="shared" si="131"/>
        <v>Apr</v>
      </c>
      <c r="U1196">
        <f t="shared" si="13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26"/>
        <v>1.35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9" t="str">
        <f t="shared" si="130"/>
        <v>Oct</v>
      </c>
      <c r="T1197" s="9" t="str">
        <f t="shared" si="131"/>
        <v>Dec</v>
      </c>
      <c r="U1197">
        <f t="shared" si="13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26"/>
        <v>2.6991034482758622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9" t="str">
        <f t="shared" si="130"/>
        <v>Nov</v>
      </c>
      <c r="T1198" s="9" t="str">
        <f t="shared" si="131"/>
        <v>Dec</v>
      </c>
      <c r="U1198">
        <f t="shared" si="13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26"/>
        <v>2.5329333333333333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 t="str">
        <f t="shared" si="130"/>
        <v>May</v>
      </c>
      <c r="T1199" s="9" t="str">
        <f t="shared" si="131"/>
        <v>Jun</v>
      </c>
      <c r="U1199">
        <f t="shared" si="13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26"/>
        <v>2.6059999999999999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9" t="str">
        <f t="shared" si="130"/>
        <v>Nov</v>
      </c>
      <c r="T1200" s="9" t="str">
        <f t="shared" si="131"/>
        <v>Dec</v>
      </c>
      <c r="U1200">
        <f t="shared" si="13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26"/>
        <v>1.0131677953348381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9" t="str">
        <f t="shared" si="130"/>
        <v>Jun</v>
      </c>
      <c r="T1201" s="9" t="str">
        <f t="shared" si="131"/>
        <v>Jul</v>
      </c>
      <c r="U1201">
        <f t="shared" si="13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26"/>
        <v>1.2560416666666667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9" t="str">
        <f t="shared" si="130"/>
        <v>Mar</v>
      </c>
      <c r="T1202" s="9" t="str">
        <f t="shared" si="131"/>
        <v>Apr</v>
      </c>
      <c r="U1202">
        <f t="shared" si="13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26"/>
        <v>1.0243783333333334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9" t="str">
        <f t="shared" si="130"/>
        <v>Jun</v>
      </c>
      <c r="T1203" s="9" t="str">
        <f t="shared" si="131"/>
        <v>Jul</v>
      </c>
      <c r="U1203">
        <f t="shared" si="13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26"/>
        <v>1.99244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9" t="str">
        <f t="shared" si="130"/>
        <v>May</v>
      </c>
      <c r="T1204" s="9" t="str">
        <f t="shared" si="131"/>
        <v>Jun</v>
      </c>
      <c r="U1204">
        <f t="shared" si="13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26"/>
        <v>1.0245398773006136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9" t="str">
        <f t="shared" si="130"/>
        <v>May</v>
      </c>
      <c r="T1205" s="9" t="str">
        <f t="shared" si="131"/>
        <v>May</v>
      </c>
      <c r="U1205">
        <f t="shared" si="13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26"/>
        <v>1.0294615384615384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9" t="str">
        <f t="shared" si="130"/>
        <v>Oct</v>
      </c>
      <c r="T1206" s="9" t="str">
        <f t="shared" si="131"/>
        <v>Dec</v>
      </c>
      <c r="U1206">
        <f t="shared" si="13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26"/>
        <v>1.0086153846153847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9" t="str">
        <f t="shared" si="130"/>
        <v>May</v>
      </c>
      <c r="T1207" s="9" t="str">
        <f t="shared" si="131"/>
        <v>Jun</v>
      </c>
      <c r="U1207">
        <f t="shared" si="13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26"/>
        <v>1.1499999999999999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9" t="str">
        <f t="shared" si="130"/>
        <v>Feb</v>
      </c>
      <c r="T1208" s="9" t="str">
        <f t="shared" si="131"/>
        <v>Mar</v>
      </c>
      <c r="U1208">
        <f t="shared" si="13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26"/>
        <v>1.0416766467065868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9" t="str">
        <f t="shared" si="130"/>
        <v>Mar</v>
      </c>
      <c r="T1209" s="9" t="str">
        <f t="shared" si="131"/>
        <v>Mar</v>
      </c>
      <c r="U1209">
        <f t="shared" si="13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26"/>
        <v>1.5529999999999999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9" t="str">
        <f t="shared" si="130"/>
        <v>Feb</v>
      </c>
      <c r="T1210" s="9" t="str">
        <f t="shared" si="131"/>
        <v>Mar</v>
      </c>
      <c r="U1210">
        <f t="shared" si="13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26"/>
        <v>1.06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9" t="str">
        <f t="shared" si="130"/>
        <v>Jan</v>
      </c>
      <c r="T1211" s="9" t="str">
        <f t="shared" si="131"/>
        <v>Feb</v>
      </c>
      <c r="U1211">
        <f t="shared" si="13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26"/>
        <v>2.5431499999999998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9" t="str">
        <f t="shared" si="130"/>
        <v>May</v>
      </c>
      <c r="T1212" s="9" t="str">
        <f t="shared" si="131"/>
        <v>May</v>
      </c>
      <c r="U1212">
        <f t="shared" si="13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26"/>
        <v>1.0109999999999999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 t="str">
        <f t="shared" si="130"/>
        <v>May</v>
      </c>
      <c r="T1213" s="9" t="str">
        <f t="shared" si="131"/>
        <v>Jun</v>
      </c>
      <c r="U1213">
        <f t="shared" si="13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26"/>
        <v>1.2904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9" t="str">
        <f t="shared" si="130"/>
        <v>Nov</v>
      </c>
      <c r="T1214" s="9" t="str">
        <f t="shared" si="131"/>
        <v>Nov</v>
      </c>
      <c r="U1214">
        <f t="shared" si="13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26"/>
        <v>1.0223076923076924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9" t="str">
        <f t="shared" si="130"/>
        <v>Dec</v>
      </c>
      <c r="T1215" s="9" t="str">
        <f t="shared" si="131"/>
        <v>Jan</v>
      </c>
      <c r="U1215">
        <f t="shared" si="132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26"/>
        <v>1.3180000000000001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 t="str">
        <f t="shared" si="130"/>
        <v>Apr</v>
      </c>
      <c r="T1216" s="9" t="str">
        <f t="shared" si="131"/>
        <v>Jun</v>
      </c>
      <c r="U1216">
        <f t="shared" si="13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26"/>
        <v>7.8608020000000005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9" t="str">
        <f t="shared" si="130"/>
        <v>Apr</v>
      </c>
      <c r="T1217" s="9" t="str">
        <f t="shared" si="131"/>
        <v>May</v>
      </c>
      <c r="U1217">
        <f t="shared" si="13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26"/>
        <v>1.4570000000000001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9" t="str">
        <f t="shared" si="130"/>
        <v>Aug</v>
      </c>
      <c r="T1218" s="9" t="str">
        <f t="shared" si="131"/>
        <v>Oct</v>
      </c>
      <c r="U1218">
        <f t="shared" si="132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33">E1219/D1219</f>
        <v>1.026</v>
      </c>
      <c r="P1219" s="6">
        <f t="shared" ref="P1219:P1282" si="134">E1219/L1219</f>
        <v>148.57377049180329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9" t="str">
        <f t="shared" ref="S1219:S1282" si="137">TEXT((J1219/86400)+25569+(-5/24),"mmm")</f>
        <v>Jun</v>
      </c>
      <c r="T1219" s="9" t="str">
        <f t="shared" ref="T1219:T1282" si="138">TEXT((I1219/86400)+25569+(-5/24),"mmm")</f>
        <v>Jul</v>
      </c>
      <c r="U1219">
        <f t="shared" ref="U1219:U1282" si="139">YEAR((J1219/86400)+25569+(-5/24))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33"/>
        <v>1.7227777777777777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9" t="str">
        <f t="shared" si="137"/>
        <v>Oct</v>
      </c>
      <c r="T1220" s="9" t="str">
        <f t="shared" si="138"/>
        <v>Oct</v>
      </c>
      <c r="U1220">
        <f t="shared" si="13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33"/>
        <v>1.5916819571865444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9" t="str">
        <f t="shared" si="137"/>
        <v>Sep</v>
      </c>
      <c r="T1221" s="9" t="str">
        <f t="shared" si="138"/>
        <v>Oct</v>
      </c>
      <c r="U1221">
        <f t="shared" si="13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33"/>
        <v>1.0376666666666667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9" t="str">
        <f t="shared" si="137"/>
        <v>Jul</v>
      </c>
      <c r="T1222" s="9" t="str">
        <f t="shared" si="138"/>
        <v>Aug</v>
      </c>
      <c r="U1222">
        <f t="shared" si="13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33"/>
        <v>1.1140954545454547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9" t="str">
        <f t="shared" si="137"/>
        <v>Nov</v>
      </c>
      <c r="T1223" s="9" t="str">
        <f t="shared" si="138"/>
        <v>Dec</v>
      </c>
      <c r="U1223">
        <f t="shared" si="13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33"/>
        <v>2.80375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9" t="str">
        <f t="shared" si="137"/>
        <v>Mar</v>
      </c>
      <c r="T1224" s="9" t="str">
        <f t="shared" si="138"/>
        <v>Mar</v>
      </c>
      <c r="U1224">
        <f t="shared" si="13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33"/>
        <v>1.1210606060606061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9" t="str">
        <f t="shared" si="137"/>
        <v>Oct</v>
      </c>
      <c r="T1225" s="9" t="str">
        <f t="shared" si="138"/>
        <v>Nov</v>
      </c>
      <c r="U1225">
        <f t="shared" si="13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8305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33"/>
        <v>7.0666666666666669E-2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9" t="str">
        <f t="shared" si="137"/>
        <v>Apr</v>
      </c>
      <c r="T1226" s="9" t="str">
        <f t="shared" si="138"/>
        <v>Jun</v>
      </c>
      <c r="U1226">
        <f t="shared" si="13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8305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33"/>
        <v>4.3999999999999997E-2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 t="str">
        <f t="shared" si="137"/>
        <v>Aug</v>
      </c>
      <c r="T1227" s="9" t="str">
        <f t="shared" si="138"/>
        <v>Oct</v>
      </c>
      <c r="U1227">
        <f t="shared" si="13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8305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33"/>
        <v>3.8739999999999997E-2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9" t="str">
        <f t="shared" si="137"/>
        <v>Mar</v>
      </c>
      <c r="T1228" s="9" t="str">
        <f t="shared" si="138"/>
        <v>Apr</v>
      </c>
      <c r="U1228">
        <f t="shared" si="13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8305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9" t="str">
        <f t="shared" si="137"/>
        <v>Jul</v>
      </c>
      <c r="T1229" s="9" t="str">
        <f t="shared" si="138"/>
        <v>Aug</v>
      </c>
      <c r="U1229">
        <f t="shared" si="13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8305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33"/>
        <v>0.29299999999999998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9" t="str">
        <f t="shared" si="137"/>
        <v>Jul</v>
      </c>
      <c r="T1230" s="9" t="str">
        <f t="shared" si="138"/>
        <v>Sep</v>
      </c>
      <c r="U1230">
        <f t="shared" si="13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8305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33"/>
        <v>9.0909090909090905E-3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 t="str">
        <f t="shared" si="137"/>
        <v>Mar</v>
      </c>
      <c r="T1231" s="9" t="str">
        <f t="shared" si="138"/>
        <v>Apr</v>
      </c>
      <c r="U1231">
        <f t="shared" si="13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8305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9" t="str">
        <f t="shared" si="137"/>
        <v>Jan</v>
      </c>
      <c r="T1232" s="9" t="str">
        <f t="shared" si="138"/>
        <v>Feb</v>
      </c>
      <c r="U1232">
        <f t="shared" si="13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8305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9" t="str">
        <f t="shared" si="137"/>
        <v>Jul</v>
      </c>
      <c r="T1233" s="9" t="str">
        <f t="shared" si="138"/>
        <v>Aug</v>
      </c>
      <c r="U1233">
        <f t="shared" si="13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8305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33"/>
        <v>8.0000000000000002E-3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 t="str">
        <f t="shared" si="137"/>
        <v>Aug</v>
      </c>
      <c r="T1234" s="9" t="str">
        <f t="shared" si="138"/>
        <v>Oct</v>
      </c>
      <c r="U1234">
        <f t="shared" si="13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8305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33"/>
        <v>0.11600000000000001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9" t="str">
        <f t="shared" si="137"/>
        <v>Jan</v>
      </c>
      <c r="T1235" s="9" t="str">
        <f t="shared" si="138"/>
        <v>Feb</v>
      </c>
      <c r="U1235">
        <f t="shared" si="13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8305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9" t="str">
        <f t="shared" si="137"/>
        <v>Jan</v>
      </c>
      <c r="T1236" s="9" t="str">
        <f t="shared" si="138"/>
        <v>Feb</v>
      </c>
      <c r="U1236">
        <f t="shared" si="13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8305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33"/>
        <v>2.787363950092912E-2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 t="str">
        <f t="shared" si="137"/>
        <v>Nov</v>
      </c>
      <c r="T1237" s="9" t="str">
        <f t="shared" si="138"/>
        <v>Dec</v>
      </c>
      <c r="U1237">
        <f t="shared" si="13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8305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9" t="str">
        <f t="shared" si="137"/>
        <v>Jul</v>
      </c>
      <c r="T1238" s="9" t="str">
        <f t="shared" si="138"/>
        <v>Jul</v>
      </c>
      <c r="U1238">
        <f t="shared" si="13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8305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9" t="str">
        <f t="shared" si="137"/>
        <v>Aug</v>
      </c>
      <c r="T1239" s="9" t="str">
        <f t="shared" si="138"/>
        <v>Aug</v>
      </c>
      <c r="U1239">
        <f t="shared" si="13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8305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33"/>
        <v>0.17799999999999999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9" t="str">
        <f t="shared" si="137"/>
        <v>Jul</v>
      </c>
      <c r="T1240" s="9" t="str">
        <f t="shared" si="138"/>
        <v>Aug</v>
      </c>
      <c r="U1240">
        <f t="shared" si="13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8305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9" t="str">
        <f t="shared" si="137"/>
        <v>Dec</v>
      </c>
      <c r="T1241" s="9" t="str">
        <f t="shared" si="138"/>
        <v>Jan</v>
      </c>
      <c r="U1241">
        <f t="shared" si="13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8305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33"/>
        <v>3.0124999999999999E-2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9" t="str">
        <f t="shared" si="137"/>
        <v>May</v>
      </c>
      <c r="T1242" s="9" t="str">
        <f t="shared" si="138"/>
        <v>Jul</v>
      </c>
      <c r="U1242">
        <f t="shared" si="13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8305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33"/>
        <v>0.50739999999999996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9" t="str">
        <f t="shared" si="137"/>
        <v>Oct</v>
      </c>
      <c r="T1243" s="9" t="str">
        <f t="shared" si="138"/>
        <v>Nov</v>
      </c>
      <c r="U1243">
        <f t="shared" si="13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8305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33"/>
        <v>5.4884742041712408E-3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 t="str">
        <f t="shared" si="137"/>
        <v>Aug</v>
      </c>
      <c r="T1244" s="9" t="str">
        <f t="shared" si="138"/>
        <v>Sep</v>
      </c>
      <c r="U1244">
        <f t="shared" si="13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8305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33"/>
        <v>0.14091666666666666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 t="str">
        <f t="shared" si="137"/>
        <v>May</v>
      </c>
      <c r="T1245" s="9" t="str">
        <f t="shared" si="138"/>
        <v>Jul</v>
      </c>
      <c r="U1245">
        <f t="shared" si="13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33"/>
        <v>1.038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9" t="str">
        <f t="shared" si="137"/>
        <v>Mar</v>
      </c>
      <c r="T1246" s="9" t="str">
        <f t="shared" si="138"/>
        <v>Apr</v>
      </c>
      <c r="U1246">
        <f t="shared" si="13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33"/>
        <v>1.2024999999999999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9" t="str">
        <f t="shared" si="137"/>
        <v>May</v>
      </c>
      <c r="T1247" s="9" t="str">
        <f t="shared" si="138"/>
        <v>Jun</v>
      </c>
      <c r="U1247">
        <f t="shared" si="13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33"/>
        <v>1.17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9" t="str">
        <f t="shared" si="137"/>
        <v>Oct</v>
      </c>
      <c r="T1248" s="9" t="str">
        <f t="shared" si="138"/>
        <v>Dec</v>
      </c>
      <c r="U1248">
        <f t="shared" si="13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33"/>
        <v>1.2214285714285715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9" t="str">
        <f t="shared" si="137"/>
        <v>Apr</v>
      </c>
      <c r="T1249" s="9" t="str">
        <f t="shared" si="138"/>
        <v>May</v>
      </c>
      <c r="U1249">
        <f t="shared" si="13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33"/>
        <v>1.5164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9" t="str">
        <f t="shared" si="137"/>
        <v>May</v>
      </c>
      <c r="T1250" s="9" t="str">
        <f t="shared" si="138"/>
        <v>Jun</v>
      </c>
      <c r="U1250">
        <f t="shared" si="13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33"/>
        <v>1.0444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9" t="str">
        <f t="shared" si="137"/>
        <v>Jun</v>
      </c>
      <c r="T1251" s="9" t="str">
        <f t="shared" si="138"/>
        <v>Jul</v>
      </c>
      <c r="U1251">
        <f t="shared" si="13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33"/>
        <v>2.0015333333333332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9" t="str">
        <f t="shared" si="137"/>
        <v>Jul</v>
      </c>
      <c r="T1252" s="9" t="str">
        <f t="shared" si="138"/>
        <v>Sep</v>
      </c>
      <c r="U1252">
        <f t="shared" si="13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33"/>
        <v>1.018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9" t="str">
        <f t="shared" si="137"/>
        <v>Jul</v>
      </c>
      <c r="T1253" s="9" t="str">
        <f t="shared" si="138"/>
        <v>Sep</v>
      </c>
      <c r="U1253">
        <f t="shared" si="13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33"/>
        <v>1.3765714285714286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9" t="str">
        <f t="shared" si="137"/>
        <v>Sep</v>
      </c>
      <c r="T1254" s="9" t="str">
        <f t="shared" si="138"/>
        <v>Oct</v>
      </c>
      <c r="U1254">
        <f t="shared" si="13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33"/>
        <v>3038.3319999999999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9" t="str">
        <f t="shared" si="137"/>
        <v>Aug</v>
      </c>
      <c r="T1255" s="9" t="str">
        <f t="shared" si="138"/>
        <v>Sep</v>
      </c>
      <c r="U1255">
        <f t="shared" si="13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33"/>
        <v>1.9885074626865671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9" t="str">
        <f t="shared" si="137"/>
        <v>Nov</v>
      </c>
      <c r="T1256" s="9" t="str">
        <f t="shared" si="138"/>
        <v>Dec</v>
      </c>
      <c r="U1256">
        <f t="shared" si="13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33"/>
        <v>2.0236666666666667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9" t="str">
        <f t="shared" si="137"/>
        <v>Nov</v>
      </c>
      <c r="T1257" s="9" t="str">
        <f t="shared" si="138"/>
        <v>Dec</v>
      </c>
      <c r="U1257">
        <f t="shared" si="13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33"/>
        <v>1.1796376666666666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9" t="str">
        <f t="shared" si="137"/>
        <v>Jan</v>
      </c>
      <c r="T1258" s="9" t="str">
        <f t="shared" si="138"/>
        <v>Feb</v>
      </c>
      <c r="U1258">
        <f t="shared" si="13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33"/>
        <v>2.9472727272727273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9" t="str">
        <f t="shared" si="137"/>
        <v>Feb</v>
      </c>
      <c r="T1259" s="9" t="str">
        <f t="shared" si="138"/>
        <v>Apr</v>
      </c>
      <c r="U1259">
        <f t="shared" si="13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33"/>
        <v>2.1314633333333335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9" t="str">
        <f t="shared" si="137"/>
        <v>Aug</v>
      </c>
      <c r="T1260" s="9" t="str">
        <f t="shared" si="138"/>
        <v>Aug</v>
      </c>
      <c r="U1260">
        <f t="shared" si="13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33"/>
        <v>1.0424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9" t="str">
        <f t="shared" si="137"/>
        <v>May</v>
      </c>
      <c r="T1261" s="9" t="str">
        <f t="shared" si="138"/>
        <v>Jun</v>
      </c>
      <c r="U1261">
        <f t="shared" si="13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33"/>
        <v>1.1366666666666667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9" t="str">
        <f t="shared" si="137"/>
        <v>Jan</v>
      </c>
      <c r="T1262" s="9" t="str">
        <f t="shared" si="138"/>
        <v>Feb</v>
      </c>
      <c r="U1262">
        <f t="shared" si="13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33"/>
        <v>1.0125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9" t="str">
        <f t="shared" si="137"/>
        <v>Dec</v>
      </c>
      <c r="T1263" s="9" t="str">
        <f t="shared" si="138"/>
        <v>Jan</v>
      </c>
      <c r="U1263">
        <f t="shared" si="13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33"/>
        <v>1.2541538461538462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9" t="str">
        <f t="shared" si="137"/>
        <v>Jan</v>
      </c>
      <c r="T1264" s="9" t="str">
        <f t="shared" si="138"/>
        <v>Feb</v>
      </c>
      <c r="U1264">
        <f t="shared" si="13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33"/>
        <v>1.19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9" t="str">
        <f t="shared" si="137"/>
        <v>Feb</v>
      </c>
      <c r="T1265" s="9" t="str">
        <f t="shared" si="138"/>
        <v>Mar</v>
      </c>
      <c r="U1265">
        <f t="shared" si="13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33"/>
        <v>1.6646153846153846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9" t="str">
        <f t="shared" si="137"/>
        <v>Sep</v>
      </c>
      <c r="T1266" s="9" t="str">
        <f t="shared" si="138"/>
        <v>Oct</v>
      </c>
      <c r="U1266">
        <f t="shared" si="13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33"/>
        <v>1.1914771428571429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9" t="str">
        <f t="shared" si="137"/>
        <v>Oct</v>
      </c>
      <c r="T1267" s="9" t="str">
        <f t="shared" si="138"/>
        <v>Nov</v>
      </c>
      <c r="U1267">
        <f t="shared" si="13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33"/>
        <v>1.0047368421052632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9" t="str">
        <f t="shared" si="137"/>
        <v>Dec</v>
      </c>
      <c r="T1268" s="9" t="str">
        <f t="shared" si="138"/>
        <v>Jan</v>
      </c>
      <c r="U1268">
        <f t="shared" si="13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33"/>
        <v>1.018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9" t="str">
        <f t="shared" si="137"/>
        <v>Jun</v>
      </c>
      <c r="T1269" s="9" t="str">
        <f t="shared" si="138"/>
        <v>Jul</v>
      </c>
      <c r="U1269">
        <f t="shared" si="13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33"/>
        <v>1.1666666666666667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9" t="str">
        <f t="shared" si="137"/>
        <v>Aug</v>
      </c>
      <c r="T1270" s="9" t="str">
        <f t="shared" si="138"/>
        <v>Sep</v>
      </c>
      <c r="U1270">
        <f t="shared" si="13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33"/>
        <v>1.0864893617021276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9" t="str">
        <f t="shared" si="137"/>
        <v>Mar</v>
      </c>
      <c r="T1271" s="9" t="str">
        <f t="shared" si="138"/>
        <v>Apr</v>
      </c>
      <c r="U1271">
        <f t="shared" si="13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33"/>
        <v>1.1472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9" t="str">
        <f t="shared" si="137"/>
        <v>Jan</v>
      </c>
      <c r="T1272" s="9" t="str">
        <f t="shared" si="138"/>
        <v>Mar</v>
      </c>
      <c r="U1272">
        <f t="shared" si="13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33"/>
        <v>1.018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9" t="str">
        <f t="shared" si="137"/>
        <v>Oct</v>
      </c>
      <c r="T1273" s="9" t="str">
        <f t="shared" si="138"/>
        <v>Nov</v>
      </c>
      <c r="U1273">
        <f t="shared" si="13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33"/>
        <v>1.06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9" t="str">
        <f t="shared" si="137"/>
        <v>Apr</v>
      </c>
      <c r="T1274" s="9" t="str">
        <f t="shared" si="138"/>
        <v>Jun</v>
      </c>
      <c r="U1274">
        <f t="shared" si="13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33"/>
        <v>1.0349999999999999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9" t="str">
        <f t="shared" si="137"/>
        <v>Aug</v>
      </c>
      <c r="T1275" s="9" t="str">
        <f t="shared" si="138"/>
        <v>Aug</v>
      </c>
      <c r="U1275">
        <f t="shared" si="13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33"/>
        <v>1.5497535999999998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9" t="str">
        <f t="shared" si="137"/>
        <v>Jul</v>
      </c>
      <c r="T1276" s="9" t="str">
        <f t="shared" si="138"/>
        <v>Aug</v>
      </c>
      <c r="U1276">
        <f t="shared" si="13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33"/>
        <v>1.6214066666666667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9" t="str">
        <f t="shared" si="137"/>
        <v>Jul</v>
      </c>
      <c r="T1277" s="9" t="str">
        <f t="shared" si="138"/>
        <v>Aug</v>
      </c>
      <c r="U1277">
        <f t="shared" si="13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33"/>
        <v>1.0442100000000001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9" t="str">
        <f t="shared" si="137"/>
        <v>Jul</v>
      </c>
      <c r="T1278" s="9" t="str">
        <f t="shared" si="138"/>
        <v>Aug</v>
      </c>
      <c r="U1278">
        <f t="shared" si="13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33"/>
        <v>1.0612433333333333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9" t="str">
        <f t="shared" si="137"/>
        <v>Jul</v>
      </c>
      <c r="T1279" s="9" t="str">
        <f t="shared" si="138"/>
        <v>Sep</v>
      </c>
      <c r="U1279">
        <f t="shared" si="13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33"/>
        <v>1.5493846153846154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9" t="str">
        <f t="shared" si="137"/>
        <v>May</v>
      </c>
      <c r="T1280" s="9" t="str">
        <f t="shared" si="138"/>
        <v>Jun</v>
      </c>
      <c r="U1280">
        <f t="shared" si="13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33"/>
        <v>1.1077157238734421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9" t="str">
        <f t="shared" si="137"/>
        <v>Feb</v>
      </c>
      <c r="T1281" s="9" t="str">
        <f t="shared" si="138"/>
        <v>Mar</v>
      </c>
      <c r="U1281">
        <f t="shared" si="13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33"/>
        <v>1.1091186666666666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9" t="str">
        <f t="shared" si="137"/>
        <v>Dec</v>
      </c>
      <c r="T1282" s="9" t="str">
        <f t="shared" si="138"/>
        <v>Mar</v>
      </c>
      <c r="U1282">
        <f t="shared" si="13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40">E1283/D1283</f>
        <v>1.1071428571428572</v>
      </c>
      <c r="P1283" s="6">
        <f t="shared" ref="P1283:P1346" si="141">E1283/L1283</f>
        <v>104.72972972972973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9" t="str">
        <f t="shared" ref="S1283:S1346" si="144">TEXT((J1283/86400)+25569+(-5/24),"mmm")</f>
        <v>Jul</v>
      </c>
      <c r="T1283" s="9" t="str">
        <f t="shared" ref="T1283:T1346" si="145">TEXT((I1283/86400)+25569+(-5/24),"mmm")</f>
        <v>Jul</v>
      </c>
      <c r="U1283">
        <f t="shared" ref="U1283:U1346" si="146">YEAR((J1283/86400)+25569+(-5/24))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40"/>
        <v>1.2361333333333333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9" t="str">
        <f t="shared" si="144"/>
        <v>Nov</v>
      </c>
      <c r="T1284" s="9" t="str">
        <f t="shared" si="145"/>
        <v>Dec</v>
      </c>
      <c r="U1284">
        <f t="shared" si="146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40"/>
        <v>2.1105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9" t="str">
        <f t="shared" si="144"/>
        <v>Feb</v>
      </c>
      <c r="T1285" s="9" t="str">
        <f t="shared" si="145"/>
        <v>Mar</v>
      </c>
      <c r="U1285">
        <f t="shared" si="146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40"/>
        <v>1.01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9" t="str">
        <f t="shared" si="144"/>
        <v>Dec</v>
      </c>
      <c r="T1286" s="9" t="str">
        <f t="shared" si="145"/>
        <v>Dec</v>
      </c>
      <c r="U1286">
        <f t="shared" si="146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40"/>
        <v>1.0165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9" t="str">
        <f t="shared" si="144"/>
        <v>Jun</v>
      </c>
      <c r="T1287" s="9" t="str">
        <f t="shared" si="145"/>
        <v>Jun</v>
      </c>
      <c r="U1287">
        <f t="shared" si="146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40"/>
        <v>1.0833333333333333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 t="str">
        <f t="shared" si="144"/>
        <v>Feb</v>
      </c>
      <c r="T1288" s="9" t="str">
        <f t="shared" si="145"/>
        <v>Feb</v>
      </c>
      <c r="U1288">
        <f t="shared" si="14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40"/>
        <v>2.42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9" t="str">
        <f t="shared" si="144"/>
        <v>Apr</v>
      </c>
      <c r="T1289" s="9" t="str">
        <f t="shared" si="145"/>
        <v>Jun</v>
      </c>
      <c r="U1289">
        <f t="shared" si="146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40"/>
        <v>1.0044999999999999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9" t="str">
        <f t="shared" si="144"/>
        <v>Jul</v>
      </c>
      <c r="T1290" s="9" t="str">
        <f t="shared" si="145"/>
        <v>Aug</v>
      </c>
      <c r="U1290">
        <f t="shared" si="146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40"/>
        <v>1.2506666666666666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9" t="str">
        <f t="shared" si="144"/>
        <v>Dec</v>
      </c>
      <c r="T1291" s="9" t="str">
        <f t="shared" si="145"/>
        <v>Jan</v>
      </c>
      <c r="U1291">
        <f t="shared" si="146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40"/>
        <v>1.0857142857142856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9" t="str">
        <f t="shared" si="144"/>
        <v>Mar</v>
      </c>
      <c r="T1292" s="9" t="str">
        <f t="shared" si="145"/>
        <v>Apr</v>
      </c>
      <c r="U1292">
        <f t="shared" si="146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40"/>
        <v>1.4570000000000001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9" t="str">
        <f t="shared" si="144"/>
        <v>Mar</v>
      </c>
      <c r="T1293" s="9" t="str">
        <f t="shared" si="145"/>
        <v>Apr</v>
      </c>
      <c r="U1293">
        <f t="shared" si="14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40"/>
        <v>1.1000000000000001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9" t="str">
        <f t="shared" si="144"/>
        <v>Sep</v>
      </c>
      <c r="T1294" s="9" t="str">
        <f t="shared" si="145"/>
        <v>Oct</v>
      </c>
      <c r="U1294">
        <f t="shared" si="14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40"/>
        <v>1.0223333333333333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9" t="str">
        <f t="shared" si="144"/>
        <v>Oct</v>
      </c>
      <c r="T1295" s="9" t="str">
        <f t="shared" si="145"/>
        <v>Nov</v>
      </c>
      <c r="U1295">
        <f t="shared" si="14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40"/>
        <v>1.22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9" t="str">
        <f t="shared" si="144"/>
        <v>Oct</v>
      </c>
      <c r="T1296" s="9" t="str">
        <f t="shared" si="145"/>
        <v>Oct</v>
      </c>
      <c r="U1296">
        <f t="shared" si="14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40"/>
        <v>1.0196000000000001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9" t="str">
        <f t="shared" si="144"/>
        <v>Jun</v>
      </c>
      <c r="T1297" s="9" t="str">
        <f t="shared" si="145"/>
        <v>Jul</v>
      </c>
      <c r="U1297">
        <f t="shared" si="14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40"/>
        <v>1.411764705882353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9" t="str">
        <f t="shared" si="144"/>
        <v>Feb</v>
      </c>
      <c r="T1298" s="9" t="str">
        <f t="shared" si="145"/>
        <v>Mar</v>
      </c>
      <c r="U1298">
        <f t="shared" si="14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40"/>
        <v>1.0952500000000001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9" t="str">
        <f t="shared" si="144"/>
        <v>Apr</v>
      </c>
      <c r="T1299" s="9" t="str">
        <f t="shared" si="145"/>
        <v>May</v>
      </c>
      <c r="U1299">
        <f t="shared" si="14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40"/>
        <v>1.0465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9" t="str">
        <f t="shared" si="144"/>
        <v>Mar</v>
      </c>
      <c r="T1300" s="9" t="str">
        <f t="shared" si="145"/>
        <v>Apr</v>
      </c>
      <c r="U1300">
        <f t="shared" si="14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40"/>
        <v>1.24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9" t="str">
        <f t="shared" si="144"/>
        <v>Jun</v>
      </c>
      <c r="T1301" s="9" t="str">
        <f t="shared" si="145"/>
        <v>Jul</v>
      </c>
      <c r="U1301">
        <f t="shared" si="14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40"/>
        <v>1.35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 t="str">
        <f t="shared" si="144"/>
        <v>Apr</v>
      </c>
      <c r="T1302" s="9" t="str">
        <f t="shared" si="145"/>
        <v>Jun</v>
      </c>
      <c r="U1302">
        <f t="shared" si="14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40"/>
        <v>1.0275000000000001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9" t="str">
        <f t="shared" si="144"/>
        <v>Jul</v>
      </c>
      <c r="T1303" s="9" t="str">
        <f t="shared" si="145"/>
        <v>Jul</v>
      </c>
      <c r="U1303">
        <f t="shared" si="14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40"/>
        <v>1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9" t="str">
        <f t="shared" si="144"/>
        <v>Oct</v>
      </c>
      <c r="T1304" s="9" t="str">
        <f t="shared" si="145"/>
        <v>Nov</v>
      </c>
      <c r="U1304">
        <f t="shared" si="14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40"/>
        <v>1.3026085714285716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9" t="str">
        <f t="shared" si="144"/>
        <v>Jul</v>
      </c>
      <c r="T1305" s="9" t="str">
        <f t="shared" si="145"/>
        <v>Jul</v>
      </c>
      <c r="U1305">
        <f t="shared" si="14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8305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40"/>
        <v>0.39627499999999999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9" t="str">
        <f t="shared" si="144"/>
        <v>Jan</v>
      </c>
      <c r="T1306" s="9" t="str">
        <f t="shared" si="145"/>
        <v>Mar</v>
      </c>
      <c r="U1306">
        <f t="shared" si="14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8305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40"/>
        <v>0.25976666666666665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9" t="str">
        <f t="shared" si="144"/>
        <v>Jun</v>
      </c>
      <c r="T1307" s="9" t="str">
        <f t="shared" si="145"/>
        <v>Jul</v>
      </c>
      <c r="U1307">
        <f t="shared" si="14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8305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40"/>
        <v>0.65246363636363636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9" t="str">
        <f t="shared" si="144"/>
        <v>Nov</v>
      </c>
      <c r="T1308" s="9" t="str">
        <f t="shared" si="145"/>
        <v>Dec</v>
      </c>
      <c r="U1308">
        <f t="shared" si="14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8305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40"/>
        <v>0.11514000000000001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9" t="str">
        <f t="shared" si="144"/>
        <v>Jan</v>
      </c>
      <c r="T1309" s="9" t="str">
        <f t="shared" si="145"/>
        <v>Feb</v>
      </c>
      <c r="U1309">
        <f t="shared" si="14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8305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40"/>
        <v>0.11360000000000001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9" t="str">
        <f t="shared" si="144"/>
        <v>Aug</v>
      </c>
      <c r="T1310" s="9" t="str">
        <f t="shared" si="145"/>
        <v>Oct</v>
      </c>
      <c r="U1310">
        <f t="shared" si="14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8305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40"/>
        <v>1.1199130434782609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9" t="str">
        <f t="shared" si="144"/>
        <v>Sep</v>
      </c>
      <c r="T1311" s="9" t="str">
        <f t="shared" si="145"/>
        <v>Oct</v>
      </c>
      <c r="U1311">
        <f t="shared" si="14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8305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40"/>
        <v>0.155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9" t="str">
        <f t="shared" si="144"/>
        <v>Jul</v>
      </c>
      <c r="T1312" s="9" t="str">
        <f t="shared" si="145"/>
        <v>Aug</v>
      </c>
      <c r="U1312">
        <f t="shared" si="14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8305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40"/>
        <v>0.32028000000000001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 t="str">
        <f t="shared" si="144"/>
        <v>Oct</v>
      </c>
      <c r="T1313" s="9" t="str">
        <f t="shared" si="145"/>
        <v>Nov</v>
      </c>
      <c r="U1313">
        <f t="shared" si="14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8305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40"/>
        <v>6.0869565217391303E-3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 t="str">
        <f t="shared" si="144"/>
        <v>Mar</v>
      </c>
      <c r="T1314" s="9" t="str">
        <f t="shared" si="145"/>
        <v>Apr</v>
      </c>
      <c r="U1314">
        <f t="shared" si="14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8305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40"/>
        <v>0.31114999999999998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9" t="str">
        <f t="shared" si="144"/>
        <v>Feb</v>
      </c>
      <c r="T1315" s="9" t="str">
        <f t="shared" si="145"/>
        <v>Mar</v>
      </c>
      <c r="U1315">
        <f t="shared" si="14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8305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40"/>
        <v>1.1266666666666666E-2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9" t="str">
        <f t="shared" si="144"/>
        <v>Aug</v>
      </c>
      <c r="T1316" s="9" t="str">
        <f t="shared" si="145"/>
        <v>Oct</v>
      </c>
      <c r="U1316">
        <f t="shared" si="14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8305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40"/>
        <v>0.40404000000000001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9" t="str">
        <f t="shared" si="144"/>
        <v>Oct</v>
      </c>
      <c r="T1317" s="9" t="str">
        <f t="shared" si="145"/>
        <v>Nov</v>
      </c>
      <c r="U1317">
        <f t="shared" si="14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8305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40"/>
        <v>1.3333333333333333E-5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 t="str">
        <f t="shared" si="144"/>
        <v>Jan</v>
      </c>
      <c r="T1318" s="9" t="str">
        <f t="shared" si="145"/>
        <v>Feb</v>
      </c>
      <c r="U1318">
        <f t="shared" si="14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8305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40"/>
        <v>5.7334999999999997E-2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9" t="str">
        <f t="shared" si="144"/>
        <v>May</v>
      </c>
      <c r="T1319" s="9" t="str">
        <f t="shared" si="145"/>
        <v>Jul</v>
      </c>
      <c r="U1319">
        <f t="shared" si="14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8305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40"/>
        <v>0.15325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9" t="str">
        <f t="shared" si="144"/>
        <v>Dec</v>
      </c>
      <c r="T1320" s="9" t="str">
        <f t="shared" si="145"/>
        <v>Jan</v>
      </c>
      <c r="U1320">
        <f t="shared" si="146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8305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40"/>
        <v>0.15103448275862069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9" t="str">
        <f t="shared" si="144"/>
        <v>Jun</v>
      </c>
      <c r="T1321" s="9" t="str">
        <f t="shared" si="145"/>
        <v>Jul</v>
      </c>
      <c r="U1321">
        <f t="shared" si="14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8305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40"/>
        <v>5.0299999999999997E-3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9" t="str">
        <f t="shared" si="144"/>
        <v>Dec</v>
      </c>
      <c r="T1322" s="9" t="str">
        <f t="shared" si="145"/>
        <v>Dec</v>
      </c>
      <c r="U1322">
        <f t="shared" si="14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8305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40"/>
        <v>1.3028138528138528E-2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9" t="str">
        <f t="shared" si="144"/>
        <v>Nov</v>
      </c>
      <c r="T1323" s="9" t="str">
        <f t="shared" si="145"/>
        <v>Dec</v>
      </c>
      <c r="U1323">
        <f t="shared" si="14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8305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40"/>
        <v>3.0285714285714286E-3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 t="str">
        <f t="shared" si="144"/>
        <v>Apr</v>
      </c>
      <c r="T1324" s="9" t="str">
        <f t="shared" si="145"/>
        <v>May</v>
      </c>
      <c r="U1324">
        <f t="shared" si="14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8305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40"/>
        <v>8.8800000000000004E-2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9" t="str">
        <f t="shared" si="144"/>
        <v>Mar</v>
      </c>
      <c r="T1325" s="9" t="str">
        <f t="shared" si="145"/>
        <v>Apr</v>
      </c>
      <c r="U1325">
        <f t="shared" si="14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8305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40"/>
        <v>9.8400000000000001E-2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9" t="str">
        <f t="shared" si="144"/>
        <v>Sep</v>
      </c>
      <c r="T1326" s="9" t="str">
        <f t="shared" si="145"/>
        <v>Oct</v>
      </c>
      <c r="U1326">
        <f t="shared" si="14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8305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40"/>
        <v>2.4299999999999999E-2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 t="str">
        <f t="shared" si="144"/>
        <v>Nov</v>
      </c>
      <c r="T1327" s="9" t="str">
        <f t="shared" si="145"/>
        <v>Dec</v>
      </c>
      <c r="U1327">
        <f t="shared" si="14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8305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40"/>
        <v>1.1299999999999999E-2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9" t="str">
        <f t="shared" si="144"/>
        <v>Dec</v>
      </c>
      <c r="T1328" s="9" t="str">
        <f t="shared" si="145"/>
        <v>Jan</v>
      </c>
      <c r="U1328">
        <f t="shared" si="146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8305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40"/>
        <v>3.5520833333333335E-2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9" t="str">
        <f t="shared" si="144"/>
        <v>Apr</v>
      </c>
      <c r="T1329" s="9" t="str">
        <f t="shared" si="145"/>
        <v>May</v>
      </c>
      <c r="U1329">
        <f t="shared" si="14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8305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40"/>
        <v>2.3306666666666667E-2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9" t="str">
        <f t="shared" si="144"/>
        <v>Aug</v>
      </c>
      <c r="T1330" s="9" t="str">
        <f t="shared" si="145"/>
        <v>Oct</v>
      </c>
      <c r="U1330">
        <f t="shared" si="14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8305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40"/>
        <v>8.1600000000000006E-3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9" t="str">
        <f t="shared" si="144"/>
        <v>Oct</v>
      </c>
      <c r="T1331" s="9" t="str">
        <f t="shared" si="145"/>
        <v>Dec</v>
      </c>
      <c r="U1331">
        <f t="shared" si="14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8305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40"/>
        <v>0.22494285714285714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 t="str">
        <f t="shared" si="144"/>
        <v>Jun</v>
      </c>
      <c r="T1332" s="9" t="str">
        <f t="shared" si="145"/>
        <v>Jul</v>
      </c>
      <c r="U1332">
        <f t="shared" si="14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8305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40"/>
        <v>1.3668E-2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 t="str">
        <f t="shared" si="144"/>
        <v>Jul</v>
      </c>
      <c r="T1333" s="9" t="str">
        <f t="shared" si="145"/>
        <v>Aug</v>
      </c>
      <c r="U1333">
        <f t="shared" si="14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8305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9" t="str">
        <f t="shared" si="144"/>
        <v>Dec</v>
      </c>
      <c r="T1334" s="9" t="str">
        <f t="shared" si="145"/>
        <v>Jan</v>
      </c>
      <c r="U1334">
        <f t="shared" si="146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8305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9" t="str">
        <f t="shared" si="144"/>
        <v>Jun</v>
      </c>
      <c r="T1335" s="9" t="str">
        <f t="shared" si="145"/>
        <v>Jul</v>
      </c>
      <c r="U1335">
        <f t="shared" si="14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8305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40"/>
        <v>0.10754135338345865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9" t="str">
        <f t="shared" si="144"/>
        <v>Feb</v>
      </c>
      <c r="T1336" s="9" t="str">
        <f t="shared" si="145"/>
        <v>Mar</v>
      </c>
      <c r="U1336">
        <f t="shared" si="14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8305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40"/>
        <v>0.1976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 t="str">
        <f t="shared" si="144"/>
        <v>Nov</v>
      </c>
      <c r="T1337" s="9" t="str">
        <f t="shared" si="145"/>
        <v>Dec</v>
      </c>
      <c r="U1337">
        <f t="shared" si="14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8305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40"/>
        <v>0.84946999999999995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9" t="str">
        <f t="shared" si="144"/>
        <v>Nov</v>
      </c>
      <c r="T1338" s="9" t="str">
        <f t="shared" si="145"/>
        <v>Dec</v>
      </c>
      <c r="U1338">
        <f t="shared" si="14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8305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40"/>
        <v>0.49381999999999998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9" t="str">
        <f t="shared" si="144"/>
        <v>Feb</v>
      </c>
      <c r="T1339" s="9" t="str">
        <f t="shared" si="145"/>
        <v>Mar</v>
      </c>
      <c r="U1339">
        <f t="shared" si="14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8305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40"/>
        <v>3.3033333333333331E-2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9" t="str">
        <f t="shared" si="144"/>
        <v>Jul</v>
      </c>
      <c r="T1340" s="9" t="str">
        <f t="shared" si="145"/>
        <v>Aug</v>
      </c>
      <c r="U1340">
        <f t="shared" si="14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8305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40"/>
        <v>6.6339999999999996E-2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9" t="str">
        <f t="shared" si="144"/>
        <v>Oct</v>
      </c>
      <c r="T1341" s="9" t="str">
        <f t="shared" si="145"/>
        <v>Dec</v>
      </c>
      <c r="U1341">
        <f t="shared" si="14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8305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9" t="str">
        <f t="shared" si="144"/>
        <v>Jul</v>
      </c>
      <c r="T1342" s="9" t="str">
        <f t="shared" si="145"/>
        <v>Aug</v>
      </c>
      <c r="U1342">
        <f t="shared" si="14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8305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40"/>
        <v>0.7036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9" t="str">
        <f t="shared" si="144"/>
        <v>Aug</v>
      </c>
      <c r="T1343" s="9" t="str">
        <f t="shared" si="145"/>
        <v>Oct</v>
      </c>
      <c r="U1343">
        <f t="shared" si="14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8305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40"/>
        <v>2E-3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 t="str">
        <f t="shared" si="144"/>
        <v>Jun</v>
      </c>
      <c r="T1344" s="9" t="str">
        <f t="shared" si="145"/>
        <v>Jul</v>
      </c>
      <c r="U1344">
        <f t="shared" si="14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8305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40"/>
        <v>1.02298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9" t="str">
        <f t="shared" si="144"/>
        <v>Jun</v>
      </c>
      <c r="T1345" s="9" t="str">
        <f t="shared" si="145"/>
        <v>Aug</v>
      </c>
      <c r="U1345">
        <f t="shared" si="14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40"/>
        <v>3.7773333333333334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9" t="str">
        <f t="shared" si="144"/>
        <v>Jun</v>
      </c>
      <c r="T1346" s="9" t="str">
        <f t="shared" si="145"/>
        <v>Jun</v>
      </c>
      <c r="U1346">
        <f t="shared" si="14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47">E1347/D1347</f>
        <v>1.25</v>
      </c>
      <c r="P1347" s="6">
        <f t="shared" ref="P1347:P1410" si="148">E1347/L1347</f>
        <v>53.571428571428569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9" t="str">
        <f t="shared" ref="S1347:S1410" si="151">TEXT((J1347/86400)+25569+(-5/24),"mmm")</f>
        <v>Jun</v>
      </c>
      <c r="T1347" s="9" t="str">
        <f t="shared" ref="T1347:T1410" si="152">TEXT((I1347/86400)+25569+(-5/24),"mmm")</f>
        <v>Jul</v>
      </c>
      <c r="U1347">
        <f t="shared" ref="U1347:U1410" si="153">YEAR((J1347/86400)+25569+(-5/24))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47"/>
        <v>1.473265306122449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9" t="str">
        <f t="shared" si="151"/>
        <v>May</v>
      </c>
      <c r="T1348" s="9" t="str">
        <f t="shared" si="152"/>
        <v>Jun</v>
      </c>
      <c r="U1348">
        <f t="shared" si="153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47"/>
        <v>1.022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9" t="str">
        <f t="shared" si="151"/>
        <v>Feb</v>
      </c>
      <c r="T1349" s="9" t="str">
        <f t="shared" si="152"/>
        <v>Mar</v>
      </c>
      <c r="U1349">
        <f t="shared" si="153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47"/>
        <v>1.018723404255319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9" t="str">
        <f t="shared" si="151"/>
        <v>Nov</v>
      </c>
      <c r="T1350" s="9" t="str">
        <f t="shared" si="152"/>
        <v>Dec</v>
      </c>
      <c r="U1350">
        <f t="shared" si="153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47"/>
        <v>2.0419999999999998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9" t="str">
        <f t="shared" si="151"/>
        <v>Nov</v>
      </c>
      <c r="T1351" s="9" t="str">
        <f t="shared" si="152"/>
        <v>Dec</v>
      </c>
      <c r="U1351">
        <f t="shared" si="153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47"/>
        <v>1.0405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9" t="str">
        <f t="shared" si="151"/>
        <v>Nov</v>
      </c>
      <c r="T1352" s="9" t="str">
        <f t="shared" si="152"/>
        <v>Dec</v>
      </c>
      <c r="U1352">
        <f t="shared" si="153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47"/>
        <v>1.0126500000000001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9" t="str">
        <f t="shared" si="151"/>
        <v>Jan</v>
      </c>
      <c r="T1353" s="9" t="str">
        <f t="shared" si="152"/>
        <v>Feb</v>
      </c>
      <c r="U1353">
        <f t="shared" si="153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47"/>
        <v>1.3613999999999999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9" t="str">
        <f t="shared" si="151"/>
        <v>Jul</v>
      </c>
      <c r="T1354" s="9" t="str">
        <f t="shared" si="152"/>
        <v>Sep</v>
      </c>
      <c r="U1354">
        <f t="shared" si="153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47"/>
        <v>1.3360000000000001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9" t="str">
        <f t="shared" si="151"/>
        <v>Feb</v>
      </c>
      <c r="T1355" s="9" t="str">
        <f t="shared" si="152"/>
        <v>Mar</v>
      </c>
      <c r="U1355">
        <f t="shared" si="153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47"/>
        <v>1.3025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9" t="str">
        <f t="shared" si="151"/>
        <v>May</v>
      </c>
      <c r="T1356" s="9" t="str">
        <f t="shared" si="152"/>
        <v>Jun</v>
      </c>
      <c r="U1356">
        <f t="shared" si="153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47"/>
        <v>1.2267999999999999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9" t="str">
        <f t="shared" si="151"/>
        <v>Oct</v>
      </c>
      <c r="T1357" s="9" t="str">
        <f t="shared" si="152"/>
        <v>Nov</v>
      </c>
      <c r="U1357">
        <f t="shared" si="153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47"/>
        <v>1.8281058823529412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9" t="str">
        <f t="shared" si="151"/>
        <v>Jun</v>
      </c>
      <c r="T1358" s="9" t="str">
        <f t="shared" si="152"/>
        <v>Jul</v>
      </c>
      <c r="U1358">
        <f t="shared" si="153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47"/>
        <v>1.2529999999999999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9" t="str">
        <f t="shared" si="151"/>
        <v>Jan</v>
      </c>
      <c r="T1359" s="9" t="str">
        <f t="shared" si="152"/>
        <v>Mar</v>
      </c>
      <c r="U1359">
        <f t="shared" si="153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47"/>
        <v>1.1166666666666667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9" t="str">
        <f t="shared" si="151"/>
        <v>May</v>
      </c>
      <c r="T1360" s="9" t="str">
        <f t="shared" si="152"/>
        <v>Jun</v>
      </c>
      <c r="U1360">
        <f t="shared" si="153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47"/>
        <v>1.1575757575757575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9" t="str">
        <f t="shared" si="151"/>
        <v>May</v>
      </c>
      <c r="T1361" s="9" t="str">
        <f t="shared" si="152"/>
        <v>Jul</v>
      </c>
      <c r="U1361">
        <f t="shared" si="153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47"/>
        <v>1.732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9" t="str">
        <f t="shared" si="151"/>
        <v>Jul</v>
      </c>
      <c r="T1362" s="9" t="str">
        <f t="shared" si="152"/>
        <v>Aug</v>
      </c>
      <c r="U1362">
        <f t="shared" si="153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47"/>
        <v>1.2598333333333334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9" t="str">
        <f t="shared" si="151"/>
        <v>May</v>
      </c>
      <c r="T1363" s="9" t="str">
        <f t="shared" si="152"/>
        <v>Jun</v>
      </c>
      <c r="U1363">
        <f t="shared" si="153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47"/>
        <v>1.091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 t="str">
        <f t="shared" si="151"/>
        <v>Jul</v>
      </c>
      <c r="T1364" s="9" t="str">
        <f t="shared" si="152"/>
        <v>Sep</v>
      </c>
      <c r="U1364">
        <f t="shared" si="153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47"/>
        <v>1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 t="str">
        <f t="shared" si="151"/>
        <v>Jan</v>
      </c>
      <c r="T1365" s="9" t="str">
        <f t="shared" si="152"/>
        <v>Feb</v>
      </c>
      <c r="U1365">
        <f t="shared" si="153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47"/>
        <v>1.1864285714285714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9" t="str">
        <f t="shared" si="151"/>
        <v>Nov</v>
      </c>
      <c r="T1366" s="9" t="str">
        <f t="shared" si="152"/>
        <v>Jan</v>
      </c>
      <c r="U1366">
        <f t="shared" si="153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47"/>
        <v>1.0026666666666666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9" t="str">
        <f t="shared" si="151"/>
        <v>Feb</v>
      </c>
      <c r="T1367" s="9" t="str">
        <f t="shared" si="152"/>
        <v>Mar</v>
      </c>
      <c r="U1367">
        <f t="shared" si="153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47"/>
        <v>1.2648920000000001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9" t="str">
        <f t="shared" si="151"/>
        <v>Oct</v>
      </c>
      <c r="T1368" s="9" t="str">
        <f t="shared" si="152"/>
        <v>Nov</v>
      </c>
      <c r="U1368">
        <f t="shared" si="153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47"/>
        <v>1.1426000000000001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9" t="str">
        <f t="shared" si="151"/>
        <v>Oct</v>
      </c>
      <c r="T1369" s="9" t="str">
        <f t="shared" si="152"/>
        <v>Nov</v>
      </c>
      <c r="U1369">
        <f t="shared" si="153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47"/>
        <v>1.107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9" t="str">
        <f t="shared" si="151"/>
        <v>May</v>
      </c>
      <c r="T1370" s="9" t="str">
        <f t="shared" si="152"/>
        <v>Jun</v>
      </c>
      <c r="U1370">
        <f t="shared" si="153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47"/>
        <v>1.0534805315203954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9" t="str">
        <f t="shared" si="151"/>
        <v>Mar</v>
      </c>
      <c r="T1371" s="9" t="str">
        <f t="shared" si="152"/>
        <v>Apr</v>
      </c>
      <c r="U1371">
        <f t="shared" si="153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47"/>
        <v>1.0366666666666666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9" t="str">
        <f t="shared" si="151"/>
        <v>Sep</v>
      </c>
      <c r="T1372" s="9" t="str">
        <f t="shared" si="152"/>
        <v>Oct</v>
      </c>
      <c r="U1372">
        <f t="shared" si="153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47"/>
        <v>1.0708672667523933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9" t="str">
        <f t="shared" si="151"/>
        <v>Apr</v>
      </c>
      <c r="T1373" s="9" t="str">
        <f t="shared" si="152"/>
        <v>May</v>
      </c>
      <c r="U1373">
        <f t="shared" si="153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47"/>
        <v>1.24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9" t="str">
        <f t="shared" si="151"/>
        <v>Jun</v>
      </c>
      <c r="T1374" s="9" t="str">
        <f t="shared" si="152"/>
        <v>Jul</v>
      </c>
      <c r="U1374">
        <f t="shared" si="153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47"/>
        <v>1.0501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9" t="str">
        <f t="shared" si="151"/>
        <v>Nov</v>
      </c>
      <c r="T1375" s="9" t="str">
        <f t="shared" si="152"/>
        <v>Dec</v>
      </c>
      <c r="U1375">
        <f t="shared" si="153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47"/>
        <v>1.8946666666666667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9" t="str">
        <f t="shared" si="151"/>
        <v>Feb</v>
      </c>
      <c r="T1376" s="9" t="str">
        <f t="shared" si="152"/>
        <v>Mar</v>
      </c>
      <c r="U1376">
        <f t="shared" si="153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47"/>
        <v>1.7132499999999999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9" t="str">
        <f t="shared" si="151"/>
        <v>Dec</v>
      </c>
      <c r="T1377" s="9" t="str">
        <f t="shared" si="152"/>
        <v>Jan</v>
      </c>
      <c r="U1377">
        <f t="shared" si="153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47"/>
        <v>2.5248648648648651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9" t="str">
        <f t="shared" si="151"/>
        <v>Nov</v>
      </c>
      <c r="T1378" s="9" t="str">
        <f t="shared" si="152"/>
        <v>Dec</v>
      </c>
      <c r="U1378">
        <f t="shared" si="153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47"/>
        <v>1.1615384615384616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9" t="str">
        <f t="shared" si="151"/>
        <v>Jan</v>
      </c>
      <c r="T1379" s="9" t="str">
        <f t="shared" si="152"/>
        <v>Feb</v>
      </c>
      <c r="U1379">
        <f t="shared" si="153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47"/>
        <v>2.0335000000000001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9" t="str">
        <f t="shared" si="151"/>
        <v>Jul</v>
      </c>
      <c r="T1380" s="9" t="str">
        <f t="shared" si="152"/>
        <v>Aug</v>
      </c>
      <c r="U1380">
        <f t="shared" si="153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47"/>
        <v>1.1160000000000001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9" t="str">
        <f t="shared" si="151"/>
        <v>May</v>
      </c>
      <c r="T1381" s="9" t="str">
        <f t="shared" si="152"/>
        <v>Jun</v>
      </c>
      <c r="U1381">
        <f t="shared" si="153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47"/>
        <v>4.24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9" t="str">
        <f t="shared" si="151"/>
        <v>May</v>
      </c>
      <c r="T1382" s="9" t="str">
        <f t="shared" si="152"/>
        <v>Jun</v>
      </c>
      <c r="U1382">
        <f t="shared" si="153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47"/>
        <v>1.071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9" t="str">
        <f t="shared" si="151"/>
        <v>Nov</v>
      </c>
      <c r="T1383" s="9" t="str">
        <f t="shared" si="152"/>
        <v>Dec</v>
      </c>
      <c r="U1383">
        <f t="shared" si="153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47"/>
        <v>1.043625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9" t="str">
        <f t="shared" si="151"/>
        <v>Apr</v>
      </c>
      <c r="T1384" s="9" t="str">
        <f t="shared" si="152"/>
        <v>May</v>
      </c>
      <c r="U1384">
        <f t="shared" si="153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47"/>
        <v>2.124090909090909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9" t="str">
        <f t="shared" si="151"/>
        <v>Dec</v>
      </c>
      <c r="T1385" s="9" t="str">
        <f t="shared" si="152"/>
        <v>Dec</v>
      </c>
      <c r="U1385">
        <f t="shared" si="153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47"/>
        <v>1.2408571428571429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9" t="str">
        <f t="shared" si="151"/>
        <v>Jun</v>
      </c>
      <c r="T1386" s="9" t="str">
        <f t="shared" si="152"/>
        <v>Jul</v>
      </c>
      <c r="U1386">
        <f t="shared" si="153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47"/>
        <v>1.10406125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9" t="str">
        <f t="shared" si="151"/>
        <v>Mar</v>
      </c>
      <c r="T1387" s="9" t="str">
        <f t="shared" si="152"/>
        <v>Apr</v>
      </c>
      <c r="U1387">
        <f t="shared" si="153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47"/>
        <v>2.1875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9" t="str">
        <f t="shared" si="151"/>
        <v>Jun</v>
      </c>
      <c r="T1388" s="9" t="str">
        <f t="shared" si="152"/>
        <v>Jul</v>
      </c>
      <c r="U1388">
        <f t="shared" si="153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47"/>
        <v>1.36625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9" t="str">
        <f t="shared" si="151"/>
        <v>May</v>
      </c>
      <c r="T1389" s="9" t="str">
        <f t="shared" si="152"/>
        <v>Jun</v>
      </c>
      <c r="U1389">
        <f t="shared" si="153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47"/>
        <v>1.348074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9" t="str">
        <f t="shared" si="151"/>
        <v>Sep</v>
      </c>
      <c r="T1390" s="9" t="str">
        <f t="shared" si="152"/>
        <v>Oct</v>
      </c>
      <c r="U1390">
        <f t="shared" si="153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47"/>
        <v>1.454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9" t="str">
        <f t="shared" si="151"/>
        <v>Jul</v>
      </c>
      <c r="T1391" s="9" t="str">
        <f t="shared" si="152"/>
        <v>Aug</v>
      </c>
      <c r="U1391">
        <f t="shared" si="153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47"/>
        <v>1.0910714285714285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9" t="str">
        <f t="shared" si="151"/>
        <v>Mar</v>
      </c>
      <c r="T1392" s="9" t="str">
        <f t="shared" si="152"/>
        <v>Apr</v>
      </c>
      <c r="U1392">
        <f t="shared" si="153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47"/>
        <v>1.1020000000000001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9" t="str">
        <f t="shared" si="151"/>
        <v>Jul</v>
      </c>
      <c r="T1393" s="9" t="str">
        <f t="shared" si="152"/>
        <v>Aug</v>
      </c>
      <c r="U1393">
        <f t="shared" si="153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47"/>
        <v>1.1364000000000001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9" t="str">
        <f t="shared" si="151"/>
        <v>Jan</v>
      </c>
      <c r="T1394" s="9" t="str">
        <f t="shared" si="152"/>
        <v>Mar</v>
      </c>
      <c r="U1394">
        <f t="shared" si="153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47"/>
        <v>1.0235000000000001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9" t="str">
        <f t="shared" si="151"/>
        <v>Jul</v>
      </c>
      <c r="T1395" s="9" t="str">
        <f t="shared" si="152"/>
        <v>Aug</v>
      </c>
      <c r="U1395">
        <f t="shared" si="153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47"/>
        <v>1.2213333333333334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9" t="str">
        <f t="shared" si="151"/>
        <v>Jan</v>
      </c>
      <c r="T1396" s="9" t="str">
        <f t="shared" si="152"/>
        <v>Feb</v>
      </c>
      <c r="U1396">
        <f t="shared" si="153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47"/>
        <v>1.1188571428571428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9" t="str">
        <f t="shared" si="151"/>
        <v>Dec</v>
      </c>
      <c r="T1397" s="9" t="str">
        <f t="shared" si="152"/>
        <v>Jan</v>
      </c>
      <c r="U1397">
        <f t="shared" si="153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47"/>
        <v>1.073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9" t="str">
        <f t="shared" si="151"/>
        <v>Jan</v>
      </c>
      <c r="T1398" s="9" t="str">
        <f t="shared" si="152"/>
        <v>Feb</v>
      </c>
      <c r="U1398">
        <f t="shared" si="153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47"/>
        <v>1.1385000000000001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9" t="str">
        <f t="shared" si="151"/>
        <v>Sep</v>
      </c>
      <c r="T1399" s="9" t="str">
        <f t="shared" si="152"/>
        <v>Oct</v>
      </c>
      <c r="U1399">
        <f t="shared" si="153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47"/>
        <v>1.0968181818181819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9" t="str">
        <f t="shared" si="151"/>
        <v>Jun</v>
      </c>
      <c r="T1400" s="9" t="str">
        <f t="shared" si="152"/>
        <v>Jul</v>
      </c>
      <c r="U1400">
        <f t="shared" si="153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47"/>
        <v>1.2614444444444444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9" t="str">
        <f t="shared" si="151"/>
        <v>Sep</v>
      </c>
      <c r="T1401" s="9" t="str">
        <f t="shared" si="152"/>
        <v>Oct</v>
      </c>
      <c r="U1401">
        <f t="shared" si="153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47"/>
        <v>1.6742857142857144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9" t="str">
        <f t="shared" si="151"/>
        <v>May</v>
      </c>
      <c r="T1402" s="9" t="str">
        <f t="shared" si="152"/>
        <v>Jun</v>
      </c>
      <c r="U1402">
        <f t="shared" si="153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47"/>
        <v>4.9652000000000003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9" t="str">
        <f t="shared" si="151"/>
        <v>May</v>
      </c>
      <c r="T1403" s="9" t="str">
        <f t="shared" si="152"/>
        <v>May</v>
      </c>
      <c r="U1403">
        <f t="shared" si="153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47"/>
        <v>1.0915999999999999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9" t="str">
        <f t="shared" si="151"/>
        <v>Mar</v>
      </c>
      <c r="T1404" s="9" t="str">
        <f t="shared" si="152"/>
        <v>Apr</v>
      </c>
      <c r="U1404">
        <f t="shared" si="153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47"/>
        <v>1.0257499999999999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9" t="str">
        <f t="shared" si="151"/>
        <v>Jun</v>
      </c>
      <c r="T1405" s="9" t="str">
        <f t="shared" si="152"/>
        <v>Jul</v>
      </c>
      <c r="U1405">
        <f t="shared" si="153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47"/>
        <v>1.6620689655172414E-2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 t="str">
        <f t="shared" si="151"/>
        <v>Jan</v>
      </c>
      <c r="T1406" s="9" t="str">
        <f t="shared" si="152"/>
        <v>Feb</v>
      </c>
      <c r="U1406">
        <f t="shared" si="153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47"/>
        <v>4.1999999999999997E-3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9" t="str">
        <f t="shared" si="151"/>
        <v>Oct</v>
      </c>
      <c r="T1407" s="9" t="str">
        <f t="shared" si="152"/>
        <v>Nov</v>
      </c>
      <c r="U1407">
        <f t="shared" si="153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47"/>
        <v>1.25E-3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 t="str">
        <f t="shared" si="151"/>
        <v>Oct</v>
      </c>
      <c r="T1408" s="9" t="str">
        <f t="shared" si="152"/>
        <v>Dec</v>
      </c>
      <c r="U1408">
        <f t="shared" si="153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47"/>
        <v>5.0000000000000001E-3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 t="str">
        <f t="shared" si="151"/>
        <v>Jul</v>
      </c>
      <c r="T1409" s="9" t="str">
        <f t="shared" si="152"/>
        <v>Aug</v>
      </c>
      <c r="U1409">
        <f t="shared" si="153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47"/>
        <v>7.1999999999999995E-2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 t="str">
        <f t="shared" si="151"/>
        <v>Oct</v>
      </c>
      <c r="T1410" s="9" t="str">
        <f t="shared" si="152"/>
        <v>Nov</v>
      </c>
      <c r="U1410">
        <f t="shared" si="153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54">E1411/D1411</f>
        <v>0</v>
      </c>
      <c r="P1411" s="6" t="e">
        <f t="shared" ref="P1411:P1474" si="155">E1411/L1411</f>
        <v>#DIV/0!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9" t="str">
        <f t="shared" ref="S1411:S1474" si="158">TEXT((J1411/86400)+25569+(-5/24),"mmm")</f>
        <v>Nov</v>
      </c>
      <c r="T1411" s="9" t="str">
        <f t="shared" ref="T1411:T1474" si="159">TEXT((I1411/86400)+25569+(-5/24),"mmm")</f>
        <v>Dec</v>
      </c>
      <c r="U1411">
        <f t="shared" ref="U1411:U1474" si="160">YEAR((J1411/86400)+25569+(-5/24))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54"/>
        <v>1.6666666666666666E-4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 t="str">
        <f t="shared" si="158"/>
        <v>Apr</v>
      </c>
      <c r="T1412" s="9" t="str">
        <f t="shared" si="159"/>
        <v>Jun</v>
      </c>
      <c r="U1412">
        <f t="shared" si="160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54"/>
        <v>2.3333333333333335E-3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9" t="str">
        <f t="shared" si="158"/>
        <v>Jan</v>
      </c>
      <c r="T1413" s="9" t="str">
        <f t="shared" si="159"/>
        <v>Feb</v>
      </c>
      <c r="U1413">
        <f t="shared" si="160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54"/>
        <v>4.5714285714285714E-2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9" t="str">
        <f t="shared" si="158"/>
        <v>Nov</v>
      </c>
      <c r="T1414" s="9" t="str">
        <f t="shared" si="159"/>
        <v>Dec</v>
      </c>
      <c r="U1414">
        <f t="shared" si="16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54"/>
        <v>0.05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 t="str">
        <f t="shared" si="158"/>
        <v>Dec</v>
      </c>
      <c r="T1415" s="9" t="str">
        <f t="shared" si="159"/>
        <v>Feb</v>
      </c>
      <c r="U1415">
        <f t="shared" si="160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54"/>
        <v>2E-3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 t="str">
        <f t="shared" si="158"/>
        <v>Dec</v>
      </c>
      <c r="T1416" s="9" t="str">
        <f t="shared" si="159"/>
        <v>Jan</v>
      </c>
      <c r="U1416">
        <f t="shared" si="160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54"/>
        <v>0.18181818181818182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9" t="str">
        <f t="shared" si="158"/>
        <v>Jul</v>
      </c>
      <c r="T1417" s="9" t="str">
        <f t="shared" si="159"/>
        <v>Aug</v>
      </c>
      <c r="U1417">
        <f t="shared" si="16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9" t="str">
        <f t="shared" si="158"/>
        <v>Oct</v>
      </c>
      <c r="T1418" s="9" t="str">
        <f t="shared" si="159"/>
        <v>Nov</v>
      </c>
      <c r="U1418">
        <f t="shared" si="160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54"/>
        <v>1.2222222222222223E-2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 t="str">
        <f t="shared" si="158"/>
        <v>Aug</v>
      </c>
      <c r="T1419" s="9" t="str">
        <f t="shared" si="159"/>
        <v>Sep</v>
      </c>
      <c r="U1419">
        <f t="shared" si="160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54"/>
        <v>2E-3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 t="str">
        <f t="shared" si="158"/>
        <v>Jan</v>
      </c>
      <c r="T1420" s="9" t="str">
        <f t="shared" si="159"/>
        <v>Feb</v>
      </c>
      <c r="U1420">
        <f t="shared" si="160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54"/>
        <v>7.0634920634920634E-2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 t="str">
        <f t="shared" si="158"/>
        <v>Sep</v>
      </c>
      <c r="T1421" s="9" t="str">
        <f t="shared" si="159"/>
        <v>Oct</v>
      </c>
      <c r="U1421">
        <f t="shared" si="160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54"/>
        <v>2.7272727272727271E-2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 t="str">
        <f t="shared" si="158"/>
        <v>Jun</v>
      </c>
      <c r="T1422" s="9" t="str">
        <f t="shared" si="159"/>
        <v>Jun</v>
      </c>
      <c r="U1422">
        <f t="shared" si="160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54"/>
        <v>1E-3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 t="str">
        <f t="shared" si="158"/>
        <v>Jan</v>
      </c>
      <c r="T1423" s="9" t="str">
        <f t="shared" si="159"/>
        <v>Feb</v>
      </c>
      <c r="U1423">
        <f t="shared" si="160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54"/>
        <v>1.0399999999999999E-3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 t="str">
        <f t="shared" si="158"/>
        <v>Aug</v>
      </c>
      <c r="T1424" s="9" t="str">
        <f t="shared" si="159"/>
        <v>Sep</v>
      </c>
      <c r="U1424">
        <f t="shared" si="160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54"/>
        <v>3.3333333333333335E-3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 t="str">
        <f t="shared" si="158"/>
        <v>Dec</v>
      </c>
      <c r="T1425" s="9" t="str">
        <f t="shared" si="159"/>
        <v>Jan</v>
      </c>
      <c r="U1425">
        <f t="shared" si="160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54"/>
        <v>0.2036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9" t="str">
        <f t="shared" si="158"/>
        <v>Nov</v>
      </c>
      <c r="T1426" s="9" t="str">
        <f t="shared" si="159"/>
        <v>Nov</v>
      </c>
      <c r="U1426">
        <f t="shared" si="160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9" t="str">
        <f t="shared" si="158"/>
        <v>Mar</v>
      </c>
      <c r="T1427" s="9" t="str">
        <f t="shared" si="159"/>
        <v>Apr</v>
      </c>
      <c r="U1427">
        <f t="shared" si="160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9" t="str">
        <f t="shared" si="158"/>
        <v>Jun</v>
      </c>
      <c r="T1428" s="9" t="str">
        <f t="shared" si="159"/>
        <v>Aug</v>
      </c>
      <c r="U1428">
        <f t="shared" si="160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54"/>
        <v>8.3799999999999999E-2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 t="str">
        <f t="shared" si="158"/>
        <v>Aug</v>
      </c>
      <c r="T1429" s="9" t="str">
        <f t="shared" si="159"/>
        <v>Sep</v>
      </c>
      <c r="U1429">
        <f t="shared" si="160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54"/>
        <v>4.4999999999999998E-2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 t="str">
        <f t="shared" si="158"/>
        <v>Mar</v>
      </c>
      <c r="T1430" s="9" t="str">
        <f t="shared" si="159"/>
        <v>Apr</v>
      </c>
      <c r="U1430">
        <f t="shared" si="160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9" t="str">
        <f t="shared" si="158"/>
        <v>Mar</v>
      </c>
      <c r="T1431" s="9" t="str">
        <f t="shared" si="159"/>
        <v>Apr</v>
      </c>
      <c r="U1431">
        <f t="shared" si="160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54"/>
        <v>8.0600000000000005E-2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 t="str">
        <f t="shared" si="158"/>
        <v>Nov</v>
      </c>
      <c r="T1432" s="9" t="str">
        <f t="shared" si="159"/>
        <v>Dec</v>
      </c>
      <c r="U1432">
        <f t="shared" si="160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54"/>
        <v>0.31947058823529412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9" t="str">
        <f t="shared" si="158"/>
        <v>Oct</v>
      </c>
      <c r="T1433" s="9" t="str">
        <f t="shared" si="159"/>
        <v>Nov</v>
      </c>
      <c r="U1433">
        <f t="shared" si="160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9" t="str">
        <f t="shared" si="158"/>
        <v>Jun</v>
      </c>
      <c r="T1434" s="9" t="str">
        <f t="shared" si="159"/>
        <v>Jul</v>
      </c>
      <c r="U1434">
        <f t="shared" si="160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54"/>
        <v>6.7083333333333328E-2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 t="str">
        <f t="shared" si="158"/>
        <v>Oct</v>
      </c>
      <c r="T1435" s="9" t="str">
        <f t="shared" si="159"/>
        <v>Dec</v>
      </c>
      <c r="U1435">
        <f t="shared" si="160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54"/>
        <v>9.987804878048781E-2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9" t="str">
        <f t="shared" si="158"/>
        <v>May</v>
      </c>
      <c r="T1436" s="9" t="str">
        <f t="shared" si="159"/>
        <v>Jun</v>
      </c>
      <c r="U1436">
        <f t="shared" si="160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54"/>
        <v>1E-3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 t="str">
        <f t="shared" si="158"/>
        <v>Sep</v>
      </c>
      <c r="T1437" s="9" t="str">
        <f t="shared" si="159"/>
        <v>Oct</v>
      </c>
      <c r="U1437">
        <f t="shared" si="160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54"/>
        <v>7.7000000000000002E-3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 t="str">
        <f t="shared" si="158"/>
        <v>Jan</v>
      </c>
      <c r="T1438" s="9" t="str">
        <f t="shared" si="159"/>
        <v>Feb</v>
      </c>
      <c r="U1438">
        <f t="shared" si="160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54"/>
        <v>0.26900000000000002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9" t="str">
        <f t="shared" si="158"/>
        <v>Jun</v>
      </c>
      <c r="T1439" s="9" t="str">
        <f t="shared" si="159"/>
        <v>Jul</v>
      </c>
      <c r="U1439">
        <f t="shared" si="160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54"/>
        <v>0.03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 t="str">
        <f t="shared" si="158"/>
        <v>Mar</v>
      </c>
      <c r="T1440" s="9" t="str">
        <f t="shared" si="159"/>
        <v>Apr</v>
      </c>
      <c r="U1440">
        <f t="shared" si="160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54"/>
        <v>6.6055045871559637E-2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 t="str">
        <f t="shared" si="158"/>
        <v>Feb</v>
      </c>
      <c r="T1441" s="9" t="str">
        <f t="shared" si="159"/>
        <v>Mar</v>
      </c>
      <c r="U1441">
        <f t="shared" si="160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54"/>
        <v>7.6923076923076926E-5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 t="str">
        <f t="shared" si="158"/>
        <v>Apr</v>
      </c>
      <c r="T1442" s="9" t="str">
        <f t="shared" si="159"/>
        <v>May</v>
      </c>
      <c r="U1442">
        <f t="shared" si="160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54"/>
        <v>1.1222222222222222E-2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9" t="str">
        <f t="shared" si="158"/>
        <v>Jul</v>
      </c>
      <c r="T1443" s="9" t="str">
        <f t="shared" si="159"/>
        <v>Sep</v>
      </c>
      <c r="U1443">
        <f t="shared" si="160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9" t="str">
        <f t="shared" si="158"/>
        <v>Apr</v>
      </c>
      <c r="T1444" s="9" t="str">
        <f t="shared" si="159"/>
        <v>May</v>
      </c>
      <c r="U1444">
        <f t="shared" si="160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9" t="str">
        <f t="shared" si="158"/>
        <v>Dec</v>
      </c>
      <c r="T1445" s="9" t="str">
        <f t="shared" si="159"/>
        <v>Jan</v>
      </c>
      <c r="U1445">
        <f t="shared" si="160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9" t="str">
        <f t="shared" si="158"/>
        <v>Jul</v>
      </c>
      <c r="T1446" s="9" t="str">
        <f t="shared" si="159"/>
        <v>Sep</v>
      </c>
      <c r="U1446">
        <f t="shared" si="160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9" t="str">
        <f t="shared" si="158"/>
        <v>May</v>
      </c>
      <c r="T1447" s="9" t="str">
        <f t="shared" si="159"/>
        <v>Jun</v>
      </c>
      <c r="U1447">
        <f t="shared" si="160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9" t="str">
        <f t="shared" si="158"/>
        <v>Apr</v>
      </c>
      <c r="T1448" s="9" t="str">
        <f t="shared" si="159"/>
        <v>Apr</v>
      </c>
      <c r="U1448">
        <f t="shared" si="160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54"/>
        <v>1.4999999999999999E-4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 t="str">
        <f t="shared" si="158"/>
        <v>Jun</v>
      </c>
      <c r="T1449" s="9" t="str">
        <f t="shared" si="159"/>
        <v>Jul</v>
      </c>
      <c r="U1449">
        <f t="shared" si="160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9" t="str">
        <f t="shared" si="158"/>
        <v>Apr</v>
      </c>
      <c r="T1450" s="9" t="str">
        <f t="shared" si="159"/>
        <v>May</v>
      </c>
      <c r="U1450">
        <f t="shared" si="160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9" t="str">
        <f t="shared" si="158"/>
        <v>Mar</v>
      </c>
      <c r="T1451" s="9" t="str">
        <f t="shared" si="159"/>
        <v>May</v>
      </c>
      <c r="U1451">
        <f t="shared" si="160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54"/>
        <v>1.0000000000000001E-5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 t="str">
        <f t="shared" si="158"/>
        <v>Jan</v>
      </c>
      <c r="T1452" s="9" t="str">
        <f t="shared" si="159"/>
        <v>Feb</v>
      </c>
      <c r="U1452">
        <f t="shared" si="160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8305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54"/>
        <v>1.0554089709762533E-4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 t="str">
        <f t="shared" si="158"/>
        <v>Oct</v>
      </c>
      <c r="T1453" s="9" t="str">
        <f t="shared" si="159"/>
        <v>Nov</v>
      </c>
      <c r="U1453">
        <f t="shared" si="160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8305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9" t="str">
        <f t="shared" si="158"/>
        <v>Jun</v>
      </c>
      <c r="T1454" s="9" t="str">
        <f t="shared" si="159"/>
        <v>Jul</v>
      </c>
      <c r="U1454">
        <f t="shared" si="160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8305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9" t="str">
        <f t="shared" si="158"/>
        <v>Mar</v>
      </c>
      <c r="T1455" s="9" t="str">
        <f t="shared" si="159"/>
        <v>Apr</v>
      </c>
      <c r="U1455">
        <f t="shared" si="160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8305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54"/>
        <v>8.5714285714285719E-3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 t="str">
        <f t="shared" si="158"/>
        <v>Apr</v>
      </c>
      <c r="T1456" s="9" t="str">
        <f t="shared" si="159"/>
        <v>Apr</v>
      </c>
      <c r="U1456">
        <f t="shared" si="160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8305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54"/>
        <v>0.105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 t="str">
        <f t="shared" si="158"/>
        <v>Jul</v>
      </c>
      <c r="T1457" s="9" t="str">
        <f t="shared" si="159"/>
        <v>Sep</v>
      </c>
      <c r="U1457">
        <f t="shared" si="160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8305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54"/>
        <v>2.9000000000000001E-2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9" t="str">
        <f t="shared" si="158"/>
        <v>Dec</v>
      </c>
      <c r="T1458" s="9" t="str">
        <f t="shared" si="159"/>
        <v>Jan</v>
      </c>
      <c r="U1458">
        <f t="shared" si="160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8305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9" t="str">
        <f t="shared" si="158"/>
        <v>Oct</v>
      </c>
      <c r="T1459" s="9" t="str">
        <f t="shared" si="159"/>
        <v>Nov</v>
      </c>
      <c r="U1459">
        <f t="shared" si="160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8305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9" t="str">
        <f t="shared" si="158"/>
        <v>Jul</v>
      </c>
      <c r="T1460" s="9" t="str">
        <f t="shared" si="159"/>
        <v>Aug</v>
      </c>
      <c r="U1460">
        <f t="shared" si="160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8305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9" t="str">
        <f t="shared" si="158"/>
        <v>Nov</v>
      </c>
      <c r="T1461" s="9" t="str">
        <f t="shared" si="159"/>
        <v>Dec</v>
      </c>
      <c r="U1461">
        <f t="shared" si="160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8305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9" t="str">
        <f t="shared" si="158"/>
        <v>Oct</v>
      </c>
      <c r="T1462" s="9" t="str">
        <f t="shared" si="159"/>
        <v>Nov</v>
      </c>
      <c r="U1462">
        <f t="shared" si="160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54"/>
        <v>1.012446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9" t="str">
        <f t="shared" si="158"/>
        <v>Sep</v>
      </c>
      <c r="T1463" s="9" t="str">
        <f t="shared" si="159"/>
        <v>Oct</v>
      </c>
      <c r="U1463">
        <f t="shared" si="160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54"/>
        <v>1.085175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9" t="str">
        <f t="shared" si="158"/>
        <v>Mar</v>
      </c>
      <c r="T1464" s="9" t="str">
        <f t="shared" si="159"/>
        <v>Apr</v>
      </c>
      <c r="U1464">
        <f t="shared" si="160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54"/>
        <v>1.4766666666666666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 t="str">
        <f t="shared" si="158"/>
        <v>Feb</v>
      </c>
      <c r="T1465" s="9" t="str">
        <f t="shared" si="159"/>
        <v>Apr</v>
      </c>
      <c r="U1465">
        <f t="shared" si="16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54"/>
        <v>1.6319999999999999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9" t="str">
        <f t="shared" si="158"/>
        <v>Jan</v>
      </c>
      <c r="T1466" s="9" t="str">
        <f t="shared" si="159"/>
        <v>Feb</v>
      </c>
      <c r="U1466">
        <f t="shared" si="160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54"/>
        <v>4.5641449999999999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9" t="str">
        <f t="shared" si="158"/>
        <v>Feb</v>
      </c>
      <c r="T1467" s="9" t="str">
        <f t="shared" si="159"/>
        <v>Mar</v>
      </c>
      <c r="U1467">
        <f t="shared" si="160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54"/>
        <v>1.0787731249999999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9" t="str">
        <f t="shared" si="158"/>
        <v>Dec</v>
      </c>
      <c r="T1468" s="9" t="str">
        <f t="shared" si="159"/>
        <v>Jan</v>
      </c>
      <c r="U1468">
        <f t="shared" si="160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54"/>
        <v>1.1508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 t="str">
        <f t="shared" si="158"/>
        <v>Jan</v>
      </c>
      <c r="T1469" s="9" t="str">
        <f t="shared" si="159"/>
        <v>Mar</v>
      </c>
      <c r="U1469">
        <f t="shared" si="160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54"/>
        <v>1.0236842105263158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9" t="str">
        <f t="shared" si="158"/>
        <v>Apr</v>
      </c>
      <c r="T1470" s="9" t="str">
        <f t="shared" si="159"/>
        <v>Jun</v>
      </c>
      <c r="U1470">
        <f t="shared" si="160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54"/>
        <v>1.0842485875706214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9" t="str">
        <f t="shared" si="158"/>
        <v>Jan</v>
      </c>
      <c r="T1471" s="9" t="str">
        <f t="shared" si="159"/>
        <v>Feb</v>
      </c>
      <c r="U1471">
        <f t="shared" si="160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54"/>
        <v>1.2513333333333334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9" t="str">
        <f t="shared" si="158"/>
        <v>Dec</v>
      </c>
      <c r="T1472" s="9" t="str">
        <f t="shared" si="159"/>
        <v>Dec</v>
      </c>
      <c r="U1472">
        <f t="shared" si="160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54"/>
        <v>1.03840625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9" t="str">
        <f t="shared" si="158"/>
        <v>Mar</v>
      </c>
      <c r="T1473" s="9" t="str">
        <f t="shared" si="159"/>
        <v>Apr</v>
      </c>
      <c r="U1473">
        <f t="shared" si="160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54"/>
        <v>1.3870400000000001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9" t="str">
        <f t="shared" si="158"/>
        <v>Sep</v>
      </c>
      <c r="T1474" s="9" t="str">
        <f t="shared" si="159"/>
        <v>Oct</v>
      </c>
      <c r="U1474">
        <f t="shared" si="160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61">E1475/D1475</f>
        <v>1.20516</v>
      </c>
      <c r="P1475" s="6">
        <f t="shared" ref="P1475:P1538" si="162">E1475/L1475</f>
        <v>38.462553191489363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9" t="str">
        <f t="shared" ref="S1475:S1538" si="165">TEXT((J1475/86400)+25569+(-5/24),"mmm")</f>
        <v>Jan</v>
      </c>
      <c r="T1475" s="9" t="str">
        <f t="shared" ref="T1475:T1538" si="166">TEXT((I1475/86400)+25569+(-5/24),"mmm")</f>
        <v>Mar</v>
      </c>
      <c r="U1475">
        <f t="shared" ref="U1475:U1538" si="167">YEAR((J1475/86400)+25569+(-5/24))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61"/>
        <v>1.1226666666666667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9" t="str">
        <f t="shared" si="165"/>
        <v>Aug</v>
      </c>
      <c r="T1476" s="9" t="str">
        <f t="shared" si="166"/>
        <v>Sep</v>
      </c>
      <c r="U1476">
        <f t="shared" si="16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61"/>
        <v>1.8866966666666667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9" t="str">
        <f t="shared" si="165"/>
        <v>Nov</v>
      </c>
      <c r="T1477" s="9" t="str">
        <f t="shared" si="166"/>
        <v>Dec</v>
      </c>
      <c r="U1477">
        <f t="shared" si="16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61"/>
        <v>6.6155466666666669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9" t="str">
        <f t="shared" si="165"/>
        <v>Aug</v>
      </c>
      <c r="T1478" s="9" t="str">
        <f t="shared" si="166"/>
        <v>Sep</v>
      </c>
      <c r="U1478">
        <f t="shared" si="16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61"/>
        <v>1.1131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9" t="str">
        <f t="shared" si="165"/>
        <v>Oct</v>
      </c>
      <c r="T1479" s="9" t="str">
        <f t="shared" si="166"/>
        <v>Dec</v>
      </c>
      <c r="U1479">
        <f t="shared" si="16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61"/>
        <v>11.8161422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9" t="str">
        <f t="shared" si="165"/>
        <v>Apr</v>
      </c>
      <c r="T1480" s="9" t="str">
        <f t="shared" si="166"/>
        <v>May</v>
      </c>
      <c r="U1480">
        <f t="shared" si="16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61"/>
        <v>1.37375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9" t="str">
        <f t="shared" si="165"/>
        <v>Apr</v>
      </c>
      <c r="T1481" s="9" t="str">
        <f t="shared" si="166"/>
        <v>May</v>
      </c>
      <c r="U1481">
        <f t="shared" si="16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61"/>
        <v>1.170404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9" t="str">
        <f t="shared" si="165"/>
        <v>Jul</v>
      </c>
      <c r="T1482" s="9" t="str">
        <f t="shared" si="166"/>
        <v>Jul</v>
      </c>
      <c r="U1482">
        <f t="shared" si="16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61"/>
        <v>2.1000000000000001E-2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 t="str">
        <f t="shared" si="165"/>
        <v>Oct</v>
      </c>
      <c r="T1483" s="9" t="str">
        <f t="shared" si="166"/>
        <v>Nov</v>
      </c>
      <c r="U1483">
        <f t="shared" si="16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61"/>
        <v>1E-3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 t="str">
        <f t="shared" si="165"/>
        <v>Aug</v>
      </c>
      <c r="T1484" s="9" t="str">
        <f t="shared" si="166"/>
        <v>Sep</v>
      </c>
      <c r="U1484">
        <f t="shared" si="16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61"/>
        <v>7.1428571428571426E-3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 t="str">
        <f t="shared" si="165"/>
        <v>Jun</v>
      </c>
      <c r="T1485" s="9" t="str">
        <f t="shared" si="166"/>
        <v>Jul</v>
      </c>
      <c r="U1485">
        <f t="shared" si="16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9" t="str">
        <f t="shared" si="165"/>
        <v>May</v>
      </c>
      <c r="T1486" s="9" t="str">
        <f t="shared" si="166"/>
        <v>Jul</v>
      </c>
      <c r="U1486">
        <f t="shared" si="16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61"/>
        <v>2.2388059701492536E-2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 t="str">
        <f t="shared" si="165"/>
        <v>May</v>
      </c>
      <c r="T1487" s="9" t="str">
        <f t="shared" si="166"/>
        <v>Jun</v>
      </c>
      <c r="U1487">
        <f t="shared" si="16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61"/>
        <v>2.3999999999999998E-3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 t="str">
        <f t="shared" si="165"/>
        <v>Jan</v>
      </c>
      <c r="T1488" s="9" t="str">
        <f t="shared" si="166"/>
        <v>Feb</v>
      </c>
      <c r="U1488">
        <f t="shared" si="16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9" t="str">
        <f t="shared" si="165"/>
        <v>Jul</v>
      </c>
      <c r="T1489" s="9" t="str">
        <f t="shared" si="166"/>
        <v>Aug</v>
      </c>
      <c r="U1489">
        <f t="shared" si="16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61"/>
        <v>2.4E-2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 t="str">
        <f t="shared" si="165"/>
        <v>Dec</v>
      </c>
      <c r="T1490" s="9" t="str">
        <f t="shared" si="166"/>
        <v>Jan</v>
      </c>
      <c r="U1490">
        <f t="shared" si="167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9" t="str">
        <f t="shared" si="165"/>
        <v>Oct</v>
      </c>
      <c r="T1491" s="9" t="str">
        <f t="shared" si="166"/>
        <v>Nov</v>
      </c>
      <c r="U1491">
        <f t="shared" si="16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61"/>
        <v>0.30862068965517242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9" t="str">
        <f t="shared" si="165"/>
        <v>Sep</v>
      </c>
      <c r="T1492" s="9" t="str">
        <f t="shared" si="166"/>
        <v>Oct</v>
      </c>
      <c r="U1492">
        <f t="shared" si="16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61"/>
        <v>8.3333333333333329E-2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 t="str">
        <f t="shared" si="165"/>
        <v>Dec</v>
      </c>
      <c r="T1493" s="9" t="str">
        <f t="shared" si="166"/>
        <v>Feb</v>
      </c>
      <c r="U1493">
        <f t="shared" si="167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61"/>
        <v>7.4999999999999997E-3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 t="str">
        <f t="shared" si="165"/>
        <v>May</v>
      </c>
      <c r="T1494" s="9" t="str">
        <f t="shared" si="166"/>
        <v>Jun</v>
      </c>
      <c r="U1494">
        <f t="shared" si="16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9" t="str">
        <f t="shared" si="165"/>
        <v>May</v>
      </c>
      <c r="T1495" s="9" t="str">
        <f t="shared" si="166"/>
        <v>Jun</v>
      </c>
      <c r="U1495">
        <f t="shared" si="16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61"/>
        <v>8.8999999999999996E-2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9" t="str">
        <f t="shared" si="165"/>
        <v>Mar</v>
      </c>
      <c r="T1496" s="9" t="str">
        <f t="shared" si="166"/>
        <v>Apr</v>
      </c>
      <c r="U1496">
        <f t="shared" si="16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9" t="str">
        <f t="shared" si="165"/>
        <v>Jul</v>
      </c>
      <c r="T1497" s="9" t="str">
        <f t="shared" si="166"/>
        <v>Aug</v>
      </c>
      <c r="U1497">
        <f t="shared" si="16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9" t="str">
        <f t="shared" si="165"/>
        <v>Jul</v>
      </c>
      <c r="T1498" s="9" t="str">
        <f t="shared" si="166"/>
        <v>Sep</v>
      </c>
      <c r="U1498">
        <f t="shared" si="16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61"/>
        <v>6.666666666666667E-5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 t="str">
        <f t="shared" si="165"/>
        <v>Jun</v>
      </c>
      <c r="T1499" s="9" t="str">
        <f t="shared" si="166"/>
        <v>Jul</v>
      </c>
      <c r="U1499">
        <f t="shared" si="16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61"/>
        <v>1.9E-2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 t="str">
        <f t="shared" si="165"/>
        <v>Jul</v>
      </c>
      <c r="T1500" s="9" t="str">
        <f t="shared" si="166"/>
        <v>Sep</v>
      </c>
      <c r="U1500">
        <f t="shared" si="16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61"/>
        <v>2.5000000000000001E-3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 t="str">
        <f t="shared" si="165"/>
        <v>Jun</v>
      </c>
      <c r="T1501" s="9" t="str">
        <f t="shared" si="166"/>
        <v>Aug</v>
      </c>
      <c r="U1501">
        <f t="shared" si="16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61"/>
        <v>0.25035714285714283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9" t="str">
        <f t="shared" si="165"/>
        <v>Apr</v>
      </c>
      <c r="T1502" s="9" t="str">
        <f t="shared" si="166"/>
        <v>May</v>
      </c>
      <c r="U1502">
        <f t="shared" si="16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61"/>
        <v>1.6633076923076924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9" t="str">
        <f t="shared" si="165"/>
        <v>Jun</v>
      </c>
      <c r="T1503" s="9" t="str">
        <f t="shared" si="166"/>
        <v>Jul</v>
      </c>
      <c r="U1503">
        <f t="shared" si="16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61"/>
        <v>1.0144545454545455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9" t="str">
        <f t="shared" si="165"/>
        <v>Feb</v>
      </c>
      <c r="T1504" s="9" t="str">
        <f t="shared" si="166"/>
        <v>Mar</v>
      </c>
      <c r="U1504">
        <f t="shared" si="16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61"/>
        <v>1.0789146666666667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9" t="str">
        <f t="shared" si="165"/>
        <v>Aug</v>
      </c>
      <c r="T1505" s="9" t="str">
        <f t="shared" si="166"/>
        <v>Oct</v>
      </c>
      <c r="U1505">
        <f t="shared" si="16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61"/>
        <v>2.7793846153846156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9" t="str">
        <f t="shared" si="165"/>
        <v>May</v>
      </c>
      <c r="T1506" s="9" t="str">
        <f t="shared" si="166"/>
        <v>Jun</v>
      </c>
      <c r="U1506">
        <f t="shared" si="16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61"/>
        <v>1.0358125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9" t="str">
        <f t="shared" si="165"/>
        <v>Feb</v>
      </c>
      <c r="T1507" s="9" t="str">
        <f t="shared" si="166"/>
        <v>Mar</v>
      </c>
      <c r="U1507">
        <f t="shared" si="16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61"/>
        <v>1.1140000000000001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9" t="str">
        <f t="shared" si="165"/>
        <v>Jun</v>
      </c>
      <c r="T1508" s="9" t="str">
        <f t="shared" si="166"/>
        <v>Jul</v>
      </c>
      <c r="U1508">
        <f t="shared" si="16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61"/>
        <v>2.15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9" t="str">
        <f t="shared" si="165"/>
        <v>Mar</v>
      </c>
      <c r="T1509" s="9" t="str">
        <f t="shared" si="166"/>
        <v>May</v>
      </c>
      <c r="U1509">
        <f t="shared" si="16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61"/>
        <v>1.1076216216216217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9" t="str">
        <f t="shared" si="165"/>
        <v>May</v>
      </c>
      <c r="T1510" s="9" t="str">
        <f t="shared" si="166"/>
        <v>Jun</v>
      </c>
      <c r="U1510">
        <f t="shared" si="16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61"/>
        <v>1.2364125714285714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9" t="str">
        <f t="shared" si="165"/>
        <v>Jan</v>
      </c>
      <c r="T1511" s="9" t="str">
        <f t="shared" si="166"/>
        <v>Feb</v>
      </c>
      <c r="U1511">
        <f t="shared" si="16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61"/>
        <v>1.0103500000000001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9" t="str">
        <f t="shared" si="165"/>
        <v>Jun</v>
      </c>
      <c r="T1512" s="9" t="str">
        <f t="shared" si="166"/>
        <v>Jul</v>
      </c>
      <c r="U1512">
        <f t="shared" si="16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61"/>
        <v>1.1179285714285714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9" t="str">
        <f t="shared" si="165"/>
        <v>Oct</v>
      </c>
      <c r="T1513" s="9" t="str">
        <f t="shared" si="166"/>
        <v>Nov</v>
      </c>
      <c r="U1513">
        <f t="shared" si="16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61"/>
        <v>5.5877142857142861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9" t="str">
        <f t="shared" si="165"/>
        <v>Jan</v>
      </c>
      <c r="T1514" s="9" t="str">
        <f t="shared" si="166"/>
        <v>Feb</v>
      </c>
      <c r="U1514">
        <f t="shared" si="16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61"/>
        <v>1.5001875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9" t="str">
        <f t="shared" si="165"/>
        <v>Jun</v>
      </c>
      <c r="T1515" s="9" t="str">
        <f t="shared" si="166"/>
        <v>Jul</v>
      </c>
      <c r="U1515">
        <f t="shared" si="16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61"/>
        <v>1.0647599999999999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9" t="str">
        <f t="shared" si="165"/>
        <v>Aug</v>
      </c>
      <c r="T1516" s="9" t="str">
        <f t="shared" si="166"/>
        <v>Sep</v>
      </c>
      <c r="U1516">
        <f t="shared" si="16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61"/>
        <v>1.57189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9" t="str">
        <f t="shared" si="165"/>
        <v>Feb</v>
      </c>
      <c r="T1517" s="9" t="str">
        <f t="shared" si="166"/>
        <v>Mar</v>
      </c>
      <c r="U1517">
        <f t="shared" si="16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61"/>
        <v>1.0865882352941176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9" t="str">
        <f t="shared" si="165"/>
        <v>Sep</v>
      </c>
      <c r="T1518" s="9" t="str">
        <f t="shared" si="166"/>
        <v>Oct</v>
      </c>
      <c r="U1518">
        <f t="shared" si="16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61"/>
        <v>1.6197999999999999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9" t="str">
        <f t="shared" si="165"/>
        <v>Nov</v>
      </c>
      <c r="T1519" s="9" t="str">
        <f t="shared" si="166"/>
        <v>Dec</v>
      </c>
      <c r="U1519">
        <f t="shared" si="16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61"/>
        <v>2.0536666666666665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9" t="str">
        <f t="shared" si="165"/>
        <v>May</v>
      </c>
      <c r="T1520" s="9" t="str">
        <f t="shared" si="166"/>
        <v>May</v>
      </c>
      <c r="U1520">
        <f t="shared" si="16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61"/>
        <v>1.033638888888889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9" t="str">
        <f t="shared" si="165"/>
        <v>May</v>
      </c>
      <c r="T1521" s="9" t="str">
        <f t="shared" si="166"/>
        <v>Jun</v>
      </c>
      <c r="U1521">
        <f t="shared" si="16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61"/>
        <v>1.0347222222222223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9" t="str">
        <f t="shared" si="165"/>
        <v>Nov</v>
      </c>
      <c r="T1522" s="9" t="str">
        <f t="shared" si="166"/>
        <v>Dec</v>
      </c>
      <c r="U1522">
        <f t="shared" si="16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61"/>
        <v>1.0681333333333334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9" t="str">
        <f t="shared" si="165"/>
        <v>May</v>
      </c>
      <c r="T1523" s="9" t="str">
        <f t="shared" si="166"/>
        <v>Jun</v>
      </c>
      <c r="U1523">
        <f t="shared" si="16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61"/>
        <v>1.3896574712643677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9" t="str">
        <f t="shared" si="165"/>
        <v>Sep</v>
      </c>
      <c r="T1524" s="9" t="str">
        <f t="shared" si="166"/>
        <v>Oct</v>
      </c>
      <c r="U1524">
        <f t="shared" si="16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61"/>
        <v>1.2484324324324325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9" t="str">
        <f t="shared" si="165"/>
        <v>Nov</v>
      </c>
      <c r="T1525" s="9" t="str">
        <f t="shared" si="166"/>
        <v>Dec</v>
      </c>
      <c r="U1525">
        <f t="shared" si="16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61"/>
        <v>2.0699999999999998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9" t="str">
        <f t="shared" si="165"/>
        <v>Jan</v>
      </c>
      <c r="T1526" s="9" t="str">
        <f t="shared" si="166"/>
        <v>Feb</v>
      </c>
      <c r="U1526">
        <f t="shared" si="16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61"/>
        <v>1.7400576923076922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9" t="str">
        <f t="shared" si="165"/>
        <v>Jul</v>
      </c>
      <c r="T1527" s="9" t="str">
        <f t="shared" si="166"/>
        <v>Aug</v>
      </c>
      <c r="U1527">
        <f t="shared" si="16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61"/>
        <v>1.2032608695652174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9" t="str">
        <f t="shared" si="165"/>
        <v>Dec</v>
      </c>
      <c r="T1528" s="9" t="str">
        <f t="shared" si="166"/>
        <v>Jan</v>
      </c>
      <c r="U1528">
        <f t="shared" si="167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61"/>
        <v>1.1044428571428573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9" t="str">
        <f t="shared" si="165"/>
        <v>Feb</v>
      </c>
      <c r="T1529" s="9" t="str">
        <f t="shared" si="166"/>
        <v>Mar</v>
      </c>
      <c r="U1529">
        <f t="shared" si="16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61"/>
        <v>2.8156666666666665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9" t="str">
        <f t="shared" si="165"/>
        <v>Jan</v>
      </c>
      <c r="T1530" s="9" t="str">
        <f t="shared" si="166"/>
        <v>Jan</v>
      </c>
      <c r="U1530">
        <f t="shared" si="16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61"/>
        <v>1.0067894736842105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9" t="str">
        <f t="shared" si="165"/>
        <v>Feb</v>
      </c>
      <c r="T1531" s="9" t="str">
        <f t="shared" si="166"/>
        <v>Mar</v>
      </c>
      <c r="U1531">
        <f t="shared" si="16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61"/>
        <v>1.3482571428571428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9" t="str">
        <f t="shared" si="165"/>
        <v>Sep</v>
      </c>
      <c r="T1532" s="9" t="str">
        <f t="shared" si="166"/>
        <v>Oct</v>
      </c>
      <c r="U1532">
        <f t="shared" si="16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61"/>
        <v>1.7595744680851064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9" t="str">
        <f t="shared" si="165"/>
        <v>Oct</v>
      </c>
      <c r="T1533" s="9" t="str">
        <f t="shared" si="166"/>
        <v>Nov</v>
      </c>
      <c r="U1533">
        <f t="shared" si="16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61"/>
        <v>4.8402000000000003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9" t="str">
        <f t="shared" si="165"/>
        <v>Jan</v>
      </c>
      <c r="T1534" s="9" t="str">
        <f t="shared" si="166"/>
        <v>Feb</v>
      </c>
      <c r="U1534">
        <f t="shared" si="16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61"/>
        <v>1.4514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9" t="str">
        <f t="shared" si="165"/>
        <v>Mar</v>
      </c>
      <c r="T1535" s="9" t="str">
        <f t="shared" si="166"/>
        <v>May</v>
      </c>
      <c r="U1535">
        <f t="shared" si="16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61"/>
        <v>4.1773333333333333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9" t="str">
        <f t="shared" si="165"/>
        <v>Aug</v>
      </c>
      <c r="T1536" s="9" t="str">
        <f t="shared" si="166"/>
        <v>Sep</v>
      </c>
      <c r="U1536">
        <f t="shared" si="16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61"/>
        <v>1.3242499999999999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9" t="str">
        <f t="shared" si="165"/>
        <v>Apr</v>
      </c>
      <c r="T1537" s="9" t="str">
        <f t="shared" si="166"/>
        <v>May</v>
      </c>
      <c r="U1537">
        <f t="shared" si="16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61"/>
        <v>2.5030841666666666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9" t="str">
        <f t="shared" si="165"/>
        <v>Jul</v>
      </c>
      <c r="T1538" s="9" t="str">
        <f t="shared" si="166"/>
        <v>Aug</v>
      </c>
      <c r="U1538">
        <f t="shared" si="167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68">E1539/D1539</f>
        <v>1.7989999999999999</v>
      </c>
      <c r="P1539" s="6">
        <f t="shared" ref="P1539:P1602" si="169">E1539/L1539</f>
        <v>96.375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9" t="str">
        <f t="shared" ref="S1539:S1602" si="172">TEXT((J1539/86400)+25569+(-5/24),"mmm")</f>
        <v>Jul</v>
      </c>
      <c r="T1539" s="9" t="str">
        <f t="shared" ref="T1539:T1602" si="173">TEXT((I1539/86400)+25569+(-5/24),"mmm")</f>
        <v>Aug</v>
      </c>
      <c r="U1539">
        <f t="shared" ref="U1539:U1602" si="174">YEAR((J1539/86400)+25569+(-5/24))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68"/>
        <v>1.0262857142857142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9" t="str">
        <f t="shared" si="172"/>
        <v>Dec</v>
      </c>
      <c r="T1540" s="9" t="str">
        <f t="shared" si="173"/>
        <v>Jan</v>
      </c>
      <c r="U1540">
        <f t="shared" si="17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68"/>
        <v>1.359861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9" t="str">
        <f t="shared" si="172"/>
        <v>Dec</v>
      </c>
      <c r="T1541" s="9" t="str">
        <f t="shared" si="173"/>
        <v>Jan</v>
      </c>
      <c r="U1541">
        <f t="shared" si="17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68"/>
        <v>1.1786666666666668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9" t="str">
        <f t="shared" si="172"/>
        <v>Oct</v>
      </c>
      <c r="T1542" s="9" t="str">
        <f t="shared" si="173"/>
        <v>Nov</v>
      </c>
      <c r="U1542">
        <f t="shared" si="17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68"/>
        <v>3.3333333333333332E-4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 t="str">
        <f t="shared" si="172"/>
        <v>Dec</v>
      </c>
      <c r="T1543" s="9" t="str">
        <f t="shared" si="173"/>
        <v>Dec</v>
      </c>
      <c r="U1543">
        <f t="shared" si="17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68"/>
        <v>0.04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 t="str">
        <f t="shared" si="172"/>
        <v>Jun</v>
      </c>
      <c r="T1544" s="9" t="str">
        <f t="shared" si="173"/>
        <v>Jun</v>
      </c>
      <c r="U1544">
        <f t="shared" si="17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68"/>
        <v>4.4444444444444444E-3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 t="str">
        <f t="shared" si="172"/>
        <v>Oct</v>
      </c>
      <c r="T1545" s="9" t="str">
        <f t="shared" si="173"/>
        <v>Nov</v>
      </c>
      <c r="U1545">
        <f t="shared" si="17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9" t="str">
        <f t="shared" si="172"/>
        <v>Feb</v>
      </c>
      <c r="T1546" s="9" t="str">
        <f t="shared" si="173"/>
        <v>Mar</v>
      </c>
      <c r="U1546">
        <f t="shared" si="17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68"/>
        <v>3.3333333333333332E-4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 t="str">
        <f t="shared" si="172"/>
        <v>Jan</v>
      </c>
      <c r="T1547" s="9" t="str">
        <f t="shared" si="173"/>
        <v>Mar</v>
      </c>
      <c r="U1547">
        <f t="shared" si="17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68"/>
        <v>0.28899999999999998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9" t="str">
        <f t="shared" si="172"/>
        <v>Jul</v>
      </c>
      <c r="T1548" s="9" t="str">
        <f t="shared" si="173"/>
        <v>Sep</v>
      </c>
      <c r="U1548">
        <f t="shared" si="17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9" t="str">
        <f t="shared" si="172"/>
        <v>Feb</v>
      </c>
      <c r="T1549" s="9" t="str">
        <f t="shared" si="173"/>
        <v>Feb</v>
      </c>
      <c r="U1549">
        <f t="shared" si="17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68"/>
        <v>8.5714285714285715E-2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 t="str">
        <f t="shared" si="172"/>
        <v>Oct</v>
      </c>
      <c r="T1550" s="9" t="str">
        <f t="shared" si="173"/>
        <v>Nov</v>
      </c>
      <c r="U1550">
        <f t="shared" si="17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68"/>
        <v>0.34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9" t="str">
        <f t="shared" si="172"/>
        <v>Oct</v>
      </c>
      <c r="T1551" s="9" t="str">
        <f t="shared" si="173"/>
        <v>Nov</v>
      </c>
      <c r="U1551">
        <f t="shared" si="17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68"/>
        <v>0.13466666666666666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9" t="str">
        <f t="shared" si="172"/>
        <v>Apr</v>
      </c>
      <c r="T1552" s="9" t="str">
        <f t="shared" si="173"/>
        <v>May</v>
      </c>
      <c r="U1552">
        <f t="shared" si="17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9" t="str">
        <f t="shared" si="172"/>
        <v>Apr</v>
      </c>
      <c r="T1553" s="9" t="str">
        <f t="shared" si="173"/>
        <v>May</v>
      </c>
      <c r="U1553">
        <f t="shared" si="17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68"/>
        <v>0.49186046511627907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9" t="str">
        <f t="shared" si="172"/>
        <v>Sep</v>
      </c>
      <c r="T1554" s="9" t="str">
        <f t="shared" si="173"/>
        <v>Sep</v>
      </c>
      <c r="U1554">
        <f t="shared" si="17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9" t="str">
        <f t="shared" si="172"/>
        <v>Aug</v>
      </c>
      <c r="T1555" s="9" t="str">
        <f t="shared" si="173"/>
        <v>Sep</v>
      </c>
      <c r="U1555">
        <f t="shared" si="17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9" t="str">
        <f t="shared" si="172"/>
        <v>Jul</v>
      </c>
      <c r="T1556" s="9" t="str">
        <f t="shared" si="173"/>
        <v>Aug</v>
      </c>
      <c r="U1556">
        <f t="shared" si="17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9" t="str">
        <f t="shared" si="172"/>
        <v>Aug</v>
      </c>
      <c r="T1557" s="9" t="str">
        <f t="shared" si="173"/>
        <v>Sep</v>
      </c>
      <c r="U1557">
        <f t="shared" si="17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68"/>
        <v>0.45133333333333331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9" t="str">
        <f t="shared" si="172"/>
        <v>Jun</v>
      </c>
      <c r="T1558" s="9" t="str">
        <f t="shared" si="173"/>
        <v>Jul</v>
      </c>
      <c r="U1558">
        <f t="shared" si="17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68"/>
        <v>0.04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 t="str">
        <f t="shared" si="172"/>
        <v>Aug</v>
      </c>
      <c r="T1559" s="9" t="str">
        <f t="shared" si="173"/>
        <v>Sep</v>
      </c>
      <c r="U1559">
        <f t="shared" si="17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68"/>
        <v>4.6666666666666669E-2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9" t="str">
        <f t="shared" si="172"/>
        <v>Jun</v>
      </c>
      <c r="T1560" s="9" t="str">
        <f t="shared" si="173"/>
        <v>Aug</v>
      </c>
      <c r="U1560">
        <f t="shared" si="17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68"/>
        <v>3.3333333333333335E-3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 t="str">
        <f t="shared" si="172"/>
        <v>Apr</v>
      </c>
      <c r="T1561" s="9" t="str">
        <f t="shared" si="173"/>
        <v>Apr</v>
      </c>
      <c r="U1561">
        <f t="shared" si="17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68"/>
        <v>3.7600000000000001E-2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 t="str">
        <f t="shared" si="172"/>
        <v>Oct</v>
      </c>
      <c r="T1562" s="9" t="str">
        <f t="shared" si="173"/>
        <v>Nov</v>
      </c>
      <c r="U1562">
        <f t="shared" si="17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8305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68"/>
        <v>6.7000000000000002E-3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 t="str">
        <f t="shared" si="172"/>
        <v>Oct</v>
      </c>
      <c r="T1563" s="9" t="str">
        <f t="shared" si="173"/>
        <v>Nov</v>
      </c>
      <c r="U1563">
        <f t="shared" si="17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8305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9" t="str">
        <f t="shared" si="172"/>
        <v>Sep</v>
      </c>
      <c r="T1564" s="9" t="str">
        <f t="shared" si="173"/>
        <v>Dec</v>
      </c>
      <c r="U1564">
        <f t="shared" si="17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8305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68"/>
        <v>1.4166666666666666E-2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 t="str">
        <f t="shared" si="172"/>
        <v>Jan</v>
      </c>
      <c r="T1565" s="9" t="str">
        <f t="shared" si="173"/>
        <v>Mar</v>
      </c>
      <c r="U1565">
        <f t="shared" si="17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8305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68"/>
        <v>1E-3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 t="str">
        <f t="shared" si="172"/>
        <v>Apr</v>
      </c>
      <c r="T1566" s="9" t="str">
        <f t="shared" si="173"/>
        <v>May</v>
      </c>
      <c r="U1566">
        <f t="shared" si="17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8305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68"/>
        <v>2.5000000000000001E-2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 t="str">
        <f t="shared" si="172"/>
        <v>May</v>
      </c>
      <c r="T1567" s="9" t="str">
        <f t="shared" si="173"/>
        <v>Jun</v>
      </c>
      <c r="U1567">
        <f t="shared" si="17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8305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68"/>
        <v>0.21249999999999999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9" t="str">
        <f t="shared" si="172"/>
        <v>Jun</v>
      </c>
      <c r="T1568" s="9" t="str">
        <f t="shared" si="173"/>
        <v>Jul</v>
      </c>
      <c r="U1568">
        <f t="shared" si="17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8305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68"/>
        <v>4.1176470588235294E-2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9" t="str">
        <f t="shared" si="172"/>
        <v>Feb</v>
      </c>
      <c r="T1569" s="9" t="str">
        <f t="shared" si="173"/>
        <v>Feb</v>
      </c>
      <c r="U1569">
        <f t="shared" si="17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8305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68"/>
        <v>0.13639999999999999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 t="str">
        <f t="shared" si="172"/>
        <v>Nov</v>
      </c>
      <c r="T1570" s="9" t="str">
        <f t="shared" si="173"/>
        <v>Dec</v>
      </c>
      <c r="U1570">
        <f t="shared" si="17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8305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9" t="str">
        <f t="shared" si="172"/>
        <v>Apr</v>
      </c>
      <c r="T1571" s="9" t="str">
        <f t="shared" si="173"/>
        <v>May</v>
      </c>
      <c r="U1571">
        <f t="shared" si="17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8305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68"/>
        <v>0.41399999999999998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9" t="str">
        <f t="shared" si="172"/>
        <v>Mar</v>
      </c>
      <c r="T1572" s="9" t="str">
        <f t="shared" si="173"/>
        <v>Apr</v>
      </c>
      <c r="U1572">
        <f t="shared" si="17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8305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68"/>
        <v>6.6115702479338841E-3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 t="str">
        <f t="shared" si="172"/>
        <v>May</v>
      </c>
      <c r="T1573" s="9" t="str">
        <f t="shared" si="173"/>
        <v>Jun</v>
      </c>
      <c r="U1573">
        <f t="shared" si="17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8305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68"/>
        <v>0.05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9" t="str">
        <f t="shared" si="172"/>
        <v>Feb</v>
      </c>
      <c r="T1574" s="9" t="str">
        <f t="shared" si="173"/>
        <v>Feb</v>
      </c>
      <c r="U1574">
        <f t="shared" si="17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8305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68"/>
        <v>2.4777777777777777E-2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9" t="str">
        <f t="shared" si="172"/>
        <v>Feb</v>
      </c>
      <c r="T1575" s="9" t="str">
        <f t="shared" si="173"/>
        <v>Mar</v>
      </c>
      <c r="U1575">
        <f t="shared" si="17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8305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68"/>
        <v>5.0599999999999999E-2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9" t="str">
        <f t="shared" si="172"/>
        <v>Jan</v>
      </c>
      <c r="T1576" s="9" t="str">
        <f t="shared" si="173"/>
        <v>Feb</v>
      </c>
      <c r="U1576">
        <f t="shared" si="17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8305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68"/>
        <v>0.2291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9" t="str">
        <f t="shared" si="172"/>
        <v>Jun</v>
      </c>
      <c r="T1577" s="9" t="str">
        <f t="shared" si="173"/>
        <v>Jul</v>
      </c>
      <c r="U1577">
        <f t="shared" si="17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8305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68"/>
        <v>0.13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 t="str">
        <f t="shared" si="172"/>
        <v>May</v>
      </c>
      <c r="T1578" s="9" t="str">
        <f t="shared" si="173"/>
        <v>Jun</v>
      </c>
      <c r="U1578">
        <f t="shared" si="17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8305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68"/>
        <v>5.4999999999999997E-3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 t="str">
        <f t="shared" si="172"/>
        <v>May</v>
      </c>
      <c r="T1579" s="9" t="str">
        <f t="shared" si="173"/>
        <v>Jul</v>
      </c>
      <c r="U1579">
        <f t="shared" si="17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8305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68"/>
        <v>0.10806536636794939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 t="str">
        <f t="shared" si="172"/>
        <v>Aug</v>
      </c>
      <c r="T1580" s="9" t="str">
        <f t="shared" si="173"/>
        <v>Sep</v>
      </c>
      <c r="U1580">
        <f t="shared" si="17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8305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68"/>
        <v>8.4008400840084006E-3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 t="str">
        <f t="shared" si="172"/>
        <v>Jul</v>
      </c>
      <c r="T1581" s="9" t="str">
        <f t="shared" si="173"/>
        <v>Aug</v>
      </c>
      <c r="U1581">
        <f t="shared" si="17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8305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9" t="str">
        <f t="shared" si="172"/>
        <v>Mar</v>
      </c>
      <c r="T1582" s="9" t="str">
        <f t="shared" si="173"/>
        <v>May</v>
      </c>
      <c r="U1582">
        <f t="shared" si="17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68"/>
        <v>5.0000000000000001E-3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 t="str">
        <f t="shared" si="172"/>
        <v>Nov</v>
      </c>
      <c r="T1583" s="9" t="str">
        <f t="shared" si="173"/>
        <v>Dec</v>
      </c>
      <c r="U1583">
        <f t="shared" si="17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68"/>
        <v>9.2999999999999999E-2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 t="str">
        <f t="shared" si="172"/>
        <v>Aug</v>
      </c>
      <c r="T1584" s="9" t="str">
        <f t="shared" si="173"/>
        <v>Oct</v>
      </c>
      <c r="U1584">
        <f t="shared" si="17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68"/>
        <v>7.5000000000000002E-4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 t="str">
        <f t="shared" si="172"/>
        <v>Aug</v>
      </c>
      <c r="T1585" s="9" t="str">
        <f t="shared" si="173"/>
        <v>Sep</v>
      </c>
      <c r="U1585">
        <f t="shared" si="17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9" t="str">
        <f t="shared" si="172"/>
        <v>May</v>
      </c>
      <c r="T1586" s="9" t="str">
        <f t="shared" si="173"/>
        <v>May</v>
      </c>
      <c r="U1586">
        <f t="shared" si="17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68"/>
        <v>0.79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9" t="str">
        <f t="shared" si="172"/>
        <v>Dec</v>
      </c>
      <c r="T1587" s="9" t="str">
        <f t="shared" si="173"/>
        <v>Dec</v>
      </c>
      <c r="U1587">
        <f t="shared" si="17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9" t="str">
        <f t="shared" si="172"/>
        <v>Mar</v>
      </c>
      <c r="T1588" s="9" t="str">
        <f t="shared" si="173"/>
        <v>Apr</v>
      </c>
      <c r="U1588">
        <f t="shared" si="17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68"/>
        <v>1.3333333333333334E-4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 t="str">
        <f t="shared" si="172"/>
        <v>Nov</v>
      </c>
      <c r="T1589" s="9" t="str">
        <f t="shared" si="173"/>
        <v>Dec</v>
      </c>
      <c r="U1589">
        <f t="shared" si="17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9" t="str">
        <f t="shared" si="172"/>
        <v>Jan</v>
      </c>
      <c r="T1590" s="9" t="str">
        <f t="shared" si="173"/>
        <v>Jan</v>
      </c>
      <c r="U1590">
        <f t="shared" si="17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9" t="str">
        <f t="shared" si="172"/>
        <v>Sep</v>
      </c>
      <c r="T1591" s="9" t="str">
        <f t="shared" si="173"/>
        <v>Oct</v>
      </c>
      <c r="U1591">
        <f t="shared" si="17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68"/>
        <v>1.7000000000000001E-2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 t="str">
        <f t="shared" si="172"/>
        <v>Aug</v>
      </c>
      <c r="T1592" s="9" t="str">
        <f t="shared" si="173"/>
        <v>Sep</v>
      </c>
      <c r="U1592">
        <f t="shared" si="17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68"/>
        <v>0.29228571428571426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9" t="str">
        <f t="shared" si="172"/>
        <v>Mar</v>
      </c>
      <c r="T1593" s="9" t="str">
        <f t="shared" si="173"/>
        <v>Apr</v>
      </c>
      <c r="U1593">
        <f t="shared" si="17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9" t="str">
        <f t="shared" si="172"/>
        <v>Feb</v>
      </c>
      <c r="T1594" s="9" t="str">
        <f t="shared" si="173"/>
        <v>Mar</v>
      </c>
      <c r="U1594">
        <f t="shared" si="17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68"/>
        <v>1.3636363636363637E-4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 t="str">
        <f t="shared" si="172"/>
        <v>Jan</v>
      </c>
      <c r="T1595" s="9" t="str">
        <f t="shared" si="173"/>
        <v>Feb</v>
      </c>
      <c r="U1595">
        <f t="shared" si="17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68"/>
        <v>0.20499999999999999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 t="str">
        <f t="shared" si="172"/>
        <v>Mar</v>
      </c>
      <c r="T1596" s="9" t="str">
        <f t="shared" si="173"/>
        <v>May</v>
      </c>
      <c r="U1596">
        <f t="shared" si="17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68"/>
        <v>2.8E-3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 t="str">
        <f t="shared" si="172"/>
        <v>May</v>
      </c>
      <c r="T1597" s="9" t="str">
        <f t="shared" si="173"/>
        <v>Jun</v>
      </c>
      <c r="U1597">
        <f t="shared" si="17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68"/>
        <v>2.3076923076923078E-2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 t="str">
        <f t="shared" si="172"/>
        <v>Oct</v>
      </c>
      <c r="T1598" s="9" t="str">
        <f t="shared" si="173"/>
        <v>Dec</v>
      </c>
      <c r="U1598">
        <f t="shared" si="17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9" t="str">
        <f t="shared" si="172"/>
        <v>Aug</v>
      </c>
      <c r="T1599" s="9" t="str">
        <f t="shared" si="173"/>
        <v>Sep</v>
      </c>
      <c r="U1599">
        <f t="shared" si="17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68"/>
        <v>1.25E-3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 t="str">
        <f t="shared" si="172"/>
        <v>May</v>
      </c>
      <c r="T1600" s="9" t="str">
        <f t="shared" si="173"/>
        <v>Jul</v>
      </c>
      <c r="U1600">
        <f t="shared" si="17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9" t="str">
        <f t="shared" si="172"/>
        <v>Mar</v>
      </c>
      <c r="T1601" s="9" t="str">
        <f t="shared" si="173"/>
        <v>Apr</v>
      </c>
      <c r="U1601">
        <f t="shared" si="17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68"/>
        <v>7.3400000000000007E-2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9" t="str">
        <f t="shared" si="172"/>
        <v>May</v>
      </c>
      <c r="T1602" s="9" t="str">
        <f t="shared" si="173"/>
        <v>Jul</v>
      </c>
      <c r="U1602">
        <f t="shared" si="17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75">E1603/D1603</f>
        <v>1.082492</v>
      </c>
      <c r="P1603" s="6">
        <f t="shared" ref="P1603:P1666" si="176">E1603/L1603</f>
        <v>48.325535714285714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9" t="str">
        <f t="shared" ref="S1603:S1666" si="179">TEXT((J1603/86400)+25569+(-5/24),"mmm")</f>
        <v>Apr</v>
      </c>
      <c r="T1603" s="9" t="str">
        <f t="shared" ref="T1603:T1666" si="180">TEXT((I1603/86400)+25569+(-5/24),"mmm")</f>
        <v>May</v>
      </c>
      <c r="U1603">
        <f t="shared" ref="U1603:U1666" si="181">YEAR((J1603/86400)+25569+(-5/24))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75"/>
        <v>1.0016666666666667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9" t="str">
        <f t="shared" si="179"/>
        <v>Sep</v>
      </c>
      <c r="T1604" s="9" t="str">
        <f t="shared" si="180"/>
        <v>Oct</v>
      </c>
      <c r="U1604">
        <f t="shared" si="181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75"/>
        <v>1.0003299999999999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9" t="str">
        <f t="shared" si="179"/>
        <v>Nov</v>
      </c>
      <c r="T1605" s="9" t="str">
        <f t="shared" si="180"/>
        <v>Jan</v>
      </c>
      <c r="U1605">
        <f t="shared" si="181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75"/>
        <v>1.2210714285714286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9" t="str">
        <f t="shared" si="179"/>
        <v>Feb</v>
      </c>
      <c r="T1606" s="9" t="str">
        <f t="shared" si="180"/>
        <v>Mar</v>
      </c>
      <c r="U1606">
        <f t="shared" si="181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75"/>
        <v>1.0069333333333335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9" t="str">
        <f t="shared" si="179"/>
        <v>Jul</v>
      </c>
      <c r="T1607" s="9" t="str">
        <f t="shared" si="180"/>
        <v>Aug</v>
      </c>
      <c r="U1607">
        <f t="shared" si="181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75"/>
        <v>1.01004125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9" t="str">
        <f t="shared" si="179"/>
        <v>Dec</v>
      </c>
      <c r="T1608" s="9" t="str">
        <f t="shared" si="180"/>
        <v>Mar</v>
      </c>
      <c r="U1608">
        <f t="shared" si="181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75"/>
        <v>1.4511000000000001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9" t="str">
        <f t="shared" si="179"/>
        <v>May</v>
      </c>
      <c r="T1609" s="9" t="str">
        <f t="shared" si="180"/>
        <v>Jun</v>
      </c>
      <c r="U1609">
        <f t="shared" si="181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75"/>
        <v>1.0125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9" t="str">
        <f t="shared" si="179"/>
        <v>Nov</v>
      </c>
      <c r="T1610" s="9" t="str">
        <f t="shared" si="180"/>
        <v>Jan</v>
      </c>
      <c r="U1610">
        <f t="shared" si="181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75"/>
        <v>1.1833333333333333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9" t="str">
        <f t="shared" si="179"/>
        <v>Sep</v>
      </c>
      <c r="T1611" s="9" t="str">
        <f t="shared" si="180"/>
        <v>Nov</v>
      </c>
      <c r="U1611">
        <f t="shared" si="181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75"/>
        <v>2.7185000000000001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9" t="str">
        <f t="shared" si="179"/>
        <v>Nov</v>
      </c>
      <c r="T1612" s="9" t="str">
        <f t="shared" si="180"/>
        <v>Dec</v>
      </c>
      <c r="U1612">
        <f t="shared" si="18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75"/>
        <v>1.25125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9" t="str">
        <f t="shared" si="179"/>
        <v>May</v>
      </c>
      <c r="T1613" s="9" t="str">
        <f t="shared" si="180"/>
        <v>Jun</v>
      </c>
      <c r="U1613">
        <f t="shared" si="18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75"/>
        <v>1.1000000000000001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9" t="str">
        <f t="shared" si="179"/>
        <v>Dec</v>
      </c>
      <c r="T1614" s="9" t="str">
        <f t="shared" si="180"/>
        <v>Jan</v>
      </c>
      <c r="U1614">
        <f t="shared" si="181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75"/>
        <v>1.0149999999999999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9" t="str">
        <f t="shared" si="179"/>
        <v>Jun</v>
      </c>
      <c r="T1615" s="9" t="str">
        <f t="shared" si="180"/>
        <v>Jul</v>
      </c>
      <c r="U1615">
        <f t="shared" si="18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75"/>
        <v>1.0269999999999999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9" t="str">
        <f t="shared" si="179"/>
        <v>Jun</v>
      </c>
      <c r="T1616" s="9" t="str">
        <f t="shared" si="180"/>
        <v>Aug</v>
      </c>
      <c r="U1616">
        <f t="shared" si="18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75"/>
        <v>1.1412500000000001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9" t="str">
        <f t="shared" si="179"/>
        <v>Oct</v>
      </c>
      <c r="T1617" s="9" t="str">
        <f t="shared" si="180"/>
        <v>Dec</v>
      </c>
      <c r="U1617">
        <f t="shared" si="18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75"/>
        <v>1.042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9" t="str">
        <f t="shared" si="179"/>
        <v>Oct</v>
      </c>
      <c r="T1618" s="9" t="str">
        <f t="shared" si="180"/>
        <v>Nov</v>
      </c>
      <c r="U1618">
        <f t="shared" si="18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75"/>
        <v>1.4585714285714286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9" t="str">
        <f t="shared" si="179"/>
        <v>Sep</v>
      </c>
      <c r="T1619" s="9" t="str">
        <f t="shared" si="180"/>
        <v>Nov</v>
      </c>
      <c r="U1619">
        <f t="shared" si="18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75"/>
        <v>1.0506666666666666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9" t="str">
        <f t="shared" si="179"/>
        <v>Jan</v>
      </c>
      <c r="T1620" s="9" t="str">
        <f t="shared" si="180"/>
        <v>Mar</v>
      </c>
      <c r="U1620">
        <f t="shared" si="18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75"/>
        <v>1.3333333333333333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9" t="str">
        <f t="shared" si="179"/>
        <v>Aug</v>
      </c>
      <c r="T1621" s="9" t="str">
        <f t="shared" si="180"/>
        <v>Sep</v>
      </c>
      <c r="U1621">
        <f t="shared" si="18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75"/>
        <v>1.1299999999999999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9" t="str">
        <f t="shared" si="179"/>
        <v>Feb</v>
      </c>
      <c r="T1622" s="9" t="str">
        <f t="shared" si="180"/>
        <v>Feb</v>
      </c>
      <c r="U1622">
        <f t="shared" si="18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75"/>
        <v>1.212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9" t="str">
        <f t="shared" si="179"/>
        <v>Apr</v>
      </c>
      <c r="T1623" s="9" t="str">
        <f t="shared" si="180"/>
        <v>May</v>
      </c>
      <c r="U1623">
        <f t="shared" si="18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75"/>
        <v>1.0172463768115942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9" t="str">
        <f t="shared" si="179"/>
        <v>Nov</v>
      </c>
      <c r="T1624" s="9" t="str">
        <f t="shared" si="180"/>
        <v>Dec</v>
      </c>
      <c r="U1624">
        <f t="shared" si="18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75"/>
        <v>1.0106666666666666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9" t="str">
        <f t="shared" si="179"/>
        <v>Jun</v>
      </c>
      <c r="T1625" s="9" t="str">
        <f t="shared" si="180"/>
        <v>Aug</v>
      </c>
      <c r="U1625">
        <f t="shared" si="18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75"/>
        <v>1.18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9" t="str">
        <f t="shared" si="179"/>
        <v>Nov</v>
      </c>
      <c r="T1626" s="9" t="str">
        <f t="shared" si="180"/>
        <v>Jan</v>
      </c>
      <c r="U1626">
        <f t="shared" si="181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75"/>
        <v>1.5533333333333332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9" t="str">
        <f t="shared" si="179"/>
        <v>Aug</v>
      </c>
      <c r="T1627" s="9" t="str">
        <f t="shared" si="180"/>
        <v>Sep</v>
      </c>
      <c r="U1627">
        <f t="shared" si="18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75"/>
        <v>1.0118750000000001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9" t="str">
        <f t="shared" si="179"/>
        <v>Nov</v>
      </c>
      <c r="T1628" s="9" t="str">
        <f t="shared" si="180"/>
        <v>Dec</v>
      </c>
      <c r="U1628">
        <f t="shared" si="18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75"/>
        <v>1.17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9" t="str">
        <f t="shared" si="179"/>
        <v>Oct</v>
      </c>
      <c r="T1629" s="9" t="str">
        <f t="shared" si="180"/>
        <v>Nov</v>
      </c>
      <c r="U1629">
        <f t="shared" si="18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75"/>
        <v>1.00925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9" t="str">
        <f t="shared" si="179"/>
        <v>May</v>
      </c>
      <c r="T1630" s="9" t="str">
        <f t="shared" si="180"/>
        <v>Jun</v>
      </c>
      <c r="U1630">
        <f t="shared" si="18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75"/>
        <v>1.0366666666666666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9" t="str">
        <f t="shared" si="179"/>
        <v>Jan</v>
      </c>
      <c r="T1631" s="9" t="str">
        <f t="shared" si="180"/>
        <v>Feb</v>
      </c>
      <c r="U1631">
        <f t="shared" si="18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75"/>
        <v>2.6524999999999999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9" t="str">
        <f t="shared" si="179"/>
        <v>Jan</v>
      </c>
      <c r="T1632" s="9" t="str">
        <f t="shared" si="180"/>
        <v>Mar</v>
      </c>
      <c r="U1632">
        <f t="shared" si="18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75"/>
        <v>1.5590999999999999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9" t="str">
        <f t="shared" si="179"/>
        <v>Sep</v>
      </c>
      <c r="T1633" s="9" t="str">
        <f t="shared" si="180"/>
        <v>Oct</v>
      </c>
      <c r="U1633">
        <f t="shared" si="18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75"/>
        <v>1.0162500000000001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9" t="str">
        <f t="shared" si="179"/>
        <v>Jul</v>
      </c>
      <c r="T1634" s="9" t="str">
        <f t="shared" si="180"/>
        <v>Sep</v>
      </c>
      <c r="U1634">
        <f t="shared" si="18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75"/>
        <v>1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9" t="str">
        <f t="shared" si="179"/>
        <v>Dec</v>
      </c>
      <c r="T1635" s="9" t="str">
        <f t="shared" si="180"/>
        <v>Jan</v>
      </c>
      <c r="U1635">
        <f t="shared" si="181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75"/>
        <v>1.0049999999999999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9" t="str">
        <f t="shared" si="179"/>
        <v>Apr</v>
      </c>
      <c r="T1636" s="9" t="str">
        <f t="shared" si="180"/>
        <v>Jun</v>
      </c>
      <c r="U1636">
        <f t="shared" si="18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75"/>
        <v>1.2529999999999999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9" t="str">
        <f t="shared" si="179"/>
        <v>May</v>
      </c>
      <c r="T1637" s="9" t="str">
        <f t="shared" si="180"/>
        <v>Jul</v>
      </c>
      <c r="U1637">
        <f t="shared" si="18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75"/>
        <v>1.0355555555555556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9" t="str">
        <f t="shared" si="179"/>
        <v>Apr</v>
      </c>
      <c r="T1638" s="9" t="str">
        <f t="shared" si="180"/>
        <v>Jun</v>
      </c>
      <c r="U1638">
        <f t="shared" si="18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75"/>
        <v>1.038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9" t="str">
        <f t="shared" si="179"/>
        <v>Nov</v>
      </c>
      <c r="T1639" s="9" t="str">
        <f t="shared" si="180"/>
        <v>Dec</v>
      </c>
      <c r="U1639">
        <f t="shared" si="18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75"/>
        <v>1.05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9" t="str">
        <f t="shared" si="179"/>
        <v>Jan</v>
      </c>
      <c r="T1640" s="9" t="str">
        <f t="shared" si="180"/>
        <v>Feb</v>
      </c>
      <c r="U1640">
        <f t="shared" si="18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75"/>
        <v>1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9" t="str">
        <f t="shared" si="179"/>
        <v>Feb</v>
      </c>
      <c r="T1641" s="9" t="str">
        <f t="shared" si="180"/>
        <v>Mar</v>
      </c>
      <c r="U1641">
        <f t="shared" si="18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75"/>
        <v>1.6986000000000001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9" t="str">
        <f t="shared" si="179"/>
        <v>Jul</v>
      </c>
      <c r="T1642" s="9" t="str">
        <f t="shared" si="180"/>
        <v>Aug</v>
      </c>
      <c r="U1642">
        <f t="shared" si="18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75"/>
        <v>1.014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9" t="str">
        <f t="shared" si="179"/>
        <v>Nov</v>
      </c>
      <c r="T1643" s="9" t="str">
        <f t="shared" si="180"/>
        <v>Dec</v>
      </c>
      <c r="U1643">
        <f t="shared" si="18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75"/>
        <v>1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9" t="str">
        <f t="shared" si="179"/>
        <v>May</v>
      </c>
      <c r="T1644" s="9" t="str">
        <f t="shared" si="180"/>
        <v>Jun</v>
      </c>
      <c r="U1644">
        <f t="shared" si="18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75"/>
        <v>1.2470000000000001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9" t="str">
        <f t="shared" si="179"/>
        <v>Aug</v>
      </c>
      <c r="T1645" s="9" t="str">
        <f t="shared" si="180"/>
        <v>Sep</v>
      </c>
      <c r="U1645">
        <f t="shared" si="18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75"/>
        <v>1.095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9" t="str">
        <f t="shared" si="179"/>
        <v>Sep</v>
      </c>
      <c r="T1646" s="9" t="str">
        <f t="shared" si="180"/>
        <v>Nov</v>
      </c>
      <c r="U1646">
        <f t="shared" si="18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75"/>
        <v>1.1080000000000001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9" t="str">
        <f t="shared" si="179"/>
        <v>Sep</v>
      </c>
      <c r="T1647" s="9" t="str">
        <f t="shared" si="180"/>
        <v>Sep</v>
      </c>
      <c r="U1647">
        <f t="shared" si="18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75"/>
        <v>1.1020000000000001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9" t="str">
        <f t="shared" si="179"/>
        <v>Jul</v>
      </c>
      <c r="T1648" s="9" t="str">
        <f t="shared" si="180"/>
        <v>Aug</v>
      </c>
      <c r="U1648">
        <f t="shared" si="18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75"/>
        <v>1.0471999999999999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9" t="str">
        <f t="shared" si="179"/>
        <v>May</v>
      </c>
      <c r="T1649" s="9" t="str">
        <f t="shared" si="180"/>
        <v>Jun</v>
      </c>
      <c r="U1649">
        <f t="shared" si="18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75"/>
        <v>1.2526086956521738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9" t="str">
        <f t="shared" si="179"/>
        <v>Feb</v>
      </c>
      <c r="T1650" s="9" t="str">
        <f t="shared" si="180"/>
        <v>Mar</v>
      </c>
      <c r="U1650">
        <f t="shared" si="18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75"/>
        <v>1.0058763157894737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9" t="str">
        <f t="shared" si="179"/>
        <v>Apr</v>
      </c>
      <c r="T1651" s="9" t="str">
        <f t="shared" si="180"/>
        <v>May</v>
      </c>
      <c r="U1651">
        <f t="shared" si="18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75"/>
        <v>1.4155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9" t="str">
        <f t="shared" si="179"/>
        <v>Sep</v>
      </c>
      <c r="T1652" s="9" t="str">
        <f t="shared" si="180"/>
        <v>Oct</v>
      </c>
      <c r="U1652">
        <f t="shared" si="18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75"/>
        <v>1.0075000000000001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9" t="str">
        <f t="shared" si="179"/>
        <v>Mar</v>
      </c>
      <c r="T1653" s="9" t="str">
        <f t="shared" si="180"/>
        <v>Apr</v>
      </c>
      <c r="U1653">
        <f t="shared" si="18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75"/>
        <v>1.0066666666666666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9" t="str">
        <f t="shared" si="179"/>
        <v>Oct</v>
      </c>
      <c r="T1654" s="9" t="str">
        <f t="shared" si="180"/>
        <v>Nov</v>
      </c>
      <c r="U1654">
        <f t="shared" si="18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75"/>
        <v>1.7423040000000001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9" t="str">
        <f t="shared" si="179"/>
        <v>Mar</v>
      </c>
      <c r="T1655" s="9" t="str">
        <f t="shared" si="180"/>
        <v>Apr</v>
      </c>
      <c r="U1655">
        <f t="shared" si="18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75"/>
        <v>1.199090909090909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9" t="str">
        <f t="shared" si="179"/>
        <v>Mar</v>
      </c>
      <c r="T1656" s="9" t="str">
        <f t="shared" si="180"/>
        <v>Apr</v>
      </c>
      <c r="U1656">
        <f t="shared" si="18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75"/>
        <v>1.4286666666666668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9" t="str">
        <f t="shared" si="179"/>
        <v>Mar</v>
      </c>
      <c r="T1657" s="9" t="str">
        <f t="shared" si="180"/>
        <v>Apr</v>
      </c>
      <c r="U1657">
        <f t="shared" si="18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75"/>
        <v>1.0033493333333334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9" t="str">
        <f t="shared" si="179"/>
        <v>Nov</v>
      </c>
      <c r="T1658" s="9" t="str">
        <f t="shared" si="180"/>
        <v>Dec</v>
      </c>
      <c r="U1658">
        <f t="shared" si="18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75"/>
        <v>1.0493380000000001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9" t="str">
        <f t="shared" si="179"/>
        <v>Apr</v>
      </c>
      <c r="T1659" s="9" t="str">
        <f t="shared" si="180"/>
        <v>May</v>
      </c>
      <c r="U1659">
        <f t="shared" si="18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75"/>
        <v>1.3223333333333334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9" t="str">
        <f t="shared" si="179"/>
        <v>Nov</v>
      </c>
      <c r="T1660" s="9" t="str">
        <f t="shared" si="180"/>
        <v>Dec</v>
      </c>
      <c r="U1660">
        <f t="shared" si="18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75"/>
        <v>1.1279999999999999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9" t="str">
        <f t="shared" si="179"/>
        <v>Nov</v>
      </c>
      <c r="T1661" s="9" t="str">
        <f t="shared" si="180"/>
        <v>Dec</v>
      </c>
      <c r="U1661">
        <f t="shared" si="18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75"/>
        <v>12.5375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9" t="str">
        <f t="shared" si="179"/>
        <v>Mar</v>
      </c>
      <c r="T1662" s="9" t="str">
        <f t="shared" si="180"/>
        <v>Apr</v>
      </c>
      <c r="U1662">
        <f t="shared" si="18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75"/>
        <v>1.0250632911392406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9" t="str">
        <f t="shared" si="179"/>
        <v>Dec</v>
      </c>
      <c r="T1663" s="9" t="str">
        <f t="shared" si="180"/>
        <v>Jan</v>
      </c>
      <c r="U1663">
        <f t="shared" si="181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75"/>
        <v>1.026375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9" t="str">
        <f t="shared" si="179"/>
        <v>Oct</v>
      </c>
      <c r="T1664" s="9" t="str">
        <f t="shared" si="180"/>
        <v>Dec</v>
      </c>
      <c r="U1664">
        <f t="shared" si="18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75"/>
        <v>1.08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9" t="str">
        <f t="shared" si="179"/>
        <v>Jan</v>
      </c>
      <c r="T1665" s="9" t="str">
        <f t="shared" si="180"/>
        <v>Jan</v>
      </c>
      <c r="U1665">
        <f t="shared" si="18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75"/>
        <v>1.2240879999999998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9" t="str">
        <f t="shared" si="179"/>
        <v>Jan</v>
      </c>
      <c r="T1666" s="9" t="str">
        <f t="shared" si="180"/>
        <v>Mar</v>
      </c>
      <c r="U1666">
        <f t="shared" si="18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82">E1667/D1667</f>
        <v>1.1945714285714286</v>
      </c>
      <c r="P1667" s="6">
        <f t="shared" ref="P1667:P1730" si="183">E1667/L1667</f>
        <v>44.956989247311824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9" t="str">
        <f t="shared" ref="S1667:S1730" si="186">TEXT((J1667/86400)+25569+(-5/24),"mmm")</f>
        <v>Jan</v>
      </c>
      <c r="T1667" s="9" t="str">
        <f t="shared" ref="T1667:T1730" si="187">TEXT((I1667/86400)+25569+(-5/24),"mmm")</f>
        <v>Feb</v>
      </c>
      <c r="U1667">
        <f t="shared" ref="U1667:U1730" si="188">YEAR((J1667/86400)+25569+(-5/24))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82"/>
        <v>1.6088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9" t="str">
        <f t="shared" si="186"/>
        <v>Feb</v>
      </c>
      <c r="T1668" s="9" t="str">
        <f t="shared" si="187"/>
        <v>Mar</v>
      </c>
      <c r="U1668">
        <f t="shared" si="188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82"/>
        <v>1.2685294117647059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9" t="str">
        <f t="shared" si="186"/>
        <v>Feb</v>
      </c>
      <c r="T1669" s="9" t="str">
        <f t="shared" si="187"/>
        <v>Mar</v>
      </c>
      <c r="U1669">
        <f t="shared" si="188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82"/>
        <v>1.026375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9" t="str">
        <f t="shared" si="186"/>
        <v>Oct</v>
      </c>
      <c r="T1670" s="9" t="str">
        <f t="shared" si="187"/>
        <v>Nov</v>
      </c>
      <c r="U1670">
        <f t="shared" si="188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82"/>
        <v>1.3975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9" t="str">
        <f t="shared" si="186"/>
        <v>Apr</v>
      </c>
      <c r="T1671" s="9" t="str">
        <f t="shared" si="187"/>
        <v>May</v>
      </c>
      <c r="U1671">
        <f t="shared" si="188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82"/>
        <v>1.026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9" t="str">
        <f t="shared" si="186"/>
        <v>May</v>
      </c>
      <c r="T1672" s="9" t="str">
        <f t="shared" si="187"/>
        <v>Jul</v>
      </c>
      <c r="U1672">
        <f t="shared" si="188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82"/>
        <v>1.0067349999999999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9" t="str">
        <f t="shared" si="186"/>
        <v>Jul</v>
      </c>
      <c r="T1673" s="9" t="str">
        <f t="shared" si="187"/>
        <v>Aug</v>
      </c>
      <c r="U1673">
        <f t="shared" si="188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82"/>
        <v>1.1294117647058823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9" t="str">
        <f t="shared" si="186"/>
        <v>May</v>
      </c>
      <c r="T1674" s="9" t="str">
        <f t="shared" si="187"/>
        <v>Jun</v>
      </c>
      <c r="U1674">
        <f t="shared" si="188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82"/>
        <v>1.2809523809523808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9" t="str">
        <f t="shared" si="186"/>
        <v>Feb</v>
      </c>
      <c r="T1675" s="9" t="str">
        <f t="shared" si="187"/>
        <v>Mar</v>
      </c>
      <c r="U1675">
        <f t="shared" si="188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82"/>
        <v>2.0169999999999999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9" t="str">
        <f t="shared" si="186"/>
        <v>Jul</v>
      </c>
      <c r="T1676" s="9" t="str">
        <f t="shared" si="187"/>
        <v>Aug</v>
      </c>
      <c r="U1676">
        <f t="shared" si="188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82"/>
        <v>1.37416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9" t="str">
        <f t="shared" si="186"/>
        <v>Sep</v>
      </c>
      <c r="T1677" s="9" t="str">
        <f t="shared" si="187"/>
        <v>Oct</v>
      </c>
      <c r="U1677">
        <f t="shared" si="188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82"/>
        <v>1.1533333333333333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9" t="str">
        <f t="shared" si="186"/>
        <v>Mar</v>
      </c>
      <c r="T1678" s="9" t="str">
        <f t="shared" si="187"/>
        <v>Apr</v>
      </c>
      <c r="U1678">
        <f t="shared" si="188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82"/>
        <v>1.1166666666666667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9" t="str">
        <f t="shared" si="186"/>
        <v>Feb</v>
      </c>
      <c r="T1679" s="9" t="str">
        <f t="shared" si="187"/>
        <v>Apr</v>
      </c>
      <c r="U1679">
        <f t="shared" si="188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82"/>
        <v>1.1839999999999999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9" t="str">
        <f t="shared" si="186"/>
        <v>Jan</v>
      </c>
      <c r="T1680" s="9" t="str">
        <f t="shared" si="187"/>
        <v>Feb</v>
      </c>
      <c r="U1680">
        <f t="shared" si="188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82"/>
        <v>1.75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9" t="str">
        <f t="shared" si="186"/>
        <v>Jun</v>
      </c>
      <c r="T1681" s="9" t="str">
        <f t="shared" si="187"/>
        <v>Jul</v>
      </c>
      <c r="U1681">
        <f t="shared" si="188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82"/>
        <v>1.175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9" t="str">
        <f t="shared" si="186"/>
        <v>Jun</v>
      </c>
      <c r="T1682" s="9" t="str">
        <f t="shared" si="187"/>
        <v>Jul</v>
      </c>
      <c r="U1682">
        <f t="shared" si="188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82"/>
        <v>1.0142212307692309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9" t="str">
        <f t="shared" si="186"/>
        <v>Feb</v>
      </c>
      <c r="T1683" s="9" t="str">
        <f t="shared" si="187"/>
        <v>Mar</v>
      </c>
      <c r="U1683">
        <f t="shared" si="188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9" t="str">
        <f t="shared" si="186"/>
        <v>Feb</v>
      </c>
      <c r="T1684" s="9" t="str">
        <f t="shared" si="187"/>
        <v>Apr</v>
      </c>
      <c r="U1684">
        <f t="shared" si="188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82"/>
        <v>0.21714285714285714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9" t="str">
        <f t="shared" si="186"/>
        <v>Mar</v>
      </c>
      <c r="T1685" s="9" t="str">
        <f t="shared" si="187"/>
        <v>Apr</v>
      </c>
      <c r="U1685">
        <f t="shared" si="188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82"/>
        <v>1.0912500000000001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9" t="str">
        <f t="shared" si="186"/>
        <v>Feb</v>
      </c>
      <c r="T1686" s="9" t="str">
        <f t="shared" si="187"/>
        <v>Mar</v>
      </c>
      <c r="U1686">
        <f t="shared" si="188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82"/>
        <v>1.0285714285714285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9" t="str">
        <f t="shared" si="186"/>
        <v>Feb</v>
      </c>
      <c r="T1687" s="9" t="str">
        <f t="shared" si="187"/>
        <v>Mar</v>
      </c>
      <c r="U1687">
        <f t="shared" si="188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82"/>
        <v>3.5999999999999999E-3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9" t="str">
        <f t="shared" si="186"/>
        <v>Feb</v>
      </c>
      <c r="T1688" s="9" t="str">
        <f t="shared" si="187"/>
        <v>Apr</v>
      </c>
      <c r="U1688">
        <f t="shared" si="188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82"/>
        <v>0.3125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9" t="str">
        <f t="shared" si="186"/>
        <v>Mar</v>
      </c>
      <c r="T1689" s="9" t="str">
        <f t="shared" si="187"/>
        <v>Apr</v>
      </c>
      <c r="U1689">
        <f t="shared" si="188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82"/>
        <v>0.443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9" t="str">
        <f t="shared" si="186"/>
        <v>Mar</v>
      </c>
      <c r="T1690" s="9" t="str">
        <f t="shared" si="187"/>
        <v>Apr</v>
      </c>
      <c r="U1690">
        <f t="shared" si="188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82"/>
        <v>1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9" t="str">
        <f t="shared" si="186"/>
        <v>Feb</v>
      </c>
      <c r="T1691" s="9" t="str">
        <f t="shared" si="187"/>
        <v>Mar</v>
      </c>
      <c r="U1691">
        <f t="shared" si="188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82"/>
        <v>0.254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9" t="str">
        <f t="shared" si="186"/>
        <v>Mar</v>
      </c>
      <c r="T1692" s="9" t="str">
        <f t="shared" si="187"/>
        <v>Apr</v>
      </c>
      <c r="U1692">
        <f t="shared" si="188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82"/>
        <v>0.33473333333333333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9" t="str">
        <f t="shared" si="186"/>
        <v>Mar</v>
      </c>
      <c r="T1693" s="9" t="str">
        <f t="shared" si="187"/>
        <v>Apr</v>
      </c>
      <c r="U1693">
        <f t="shared" si="188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82"/>
        <v>0.47799999999999998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9" t="str">
        <f t="shared" si="186"/>
        <v>Feb</v>
      </c>
      <c r="T1694" s="9" t="str">
        <f t="shared" si="187"/>
        <v>Mar</v>
      </c>
      <c r="U1694">
        <f t="shared" si="188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82"/>
        <v>9.3333333333333338E-2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9" t="str">
        <f t="shared" si="186"/>
        <v>Mar</v>
      </c>
      <c r="T1695" s="9" t="str">
        <f t="shared" si="187"/>
        <v>Apr</v>
      </c>
      <c r="U1695">
        <f t="shared" si="188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82"/>
        <v>5.0000000000000001E-4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9" t="str">
        <f t="shared" si="186"/>
        <v>Feb</v>
      </c>
      <c r="T1696" s="9" t="str">
        <f t="shared" si="187"/>
        <v>Mar</v>
      </c>
      <c r="U1696">
        <f t="shared" si="188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82"/>
        <v>0.11708333333333333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9" t="str">
        <f t="shared" si="186"/>
        <v>Mar</v>
      </c>
      <c r="T1697" s="9" t="str">
        <f t="shared" si="187"/>
        <v>Apr</v>
      </c>
      <c r="U1697">
        <f t="shared" si="188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9" t="str">
        <f t="shared" si="186"/>
        <v>Mar</v>
      </c>
      <c r="T1698" s="9" t="str">
        <f t="shared" si="187"/>
        <v>Mar</v>
      </c>
      <c r="U1698">
        <f t="shared" si="188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82"/>
        <v>0.20208000000000001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9" t="str">
        <f t="shared" si="186"/>
        <v>Mar</v>
      </c>
      <c r="T1699" s="9" t="str">
        <f t="shared" si="187"/>
        <v>Apr</v>
      </c>
      <c r="U1699">
        <f t="shared" si="188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9" t="str">
        <f t="shared" si="186"/>
        <v>Mar</v>
      </c>
      <c r="T1700" s="9" t="str">
        <f t="shared" si="187"/>
        <v>Mar</v>
      </c>
      <c r="U1700">
        <f t="shared" si="188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82"/>
        <v>4.2311459353574929E-2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9" t="str">
        <f t="shared" si="186"/>
        <v>Mar</v>
      </c>
      <c r="T1701" s="9" t="str">
        <f t="shared" si="187"/>
        <v>Apr</v>
      </c>
      <c r="U1701">
        <f t="shared" si="188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82"/>
        <v>0.2606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9" t="str">
        <f t="shared" si="186"/>
        <v>Mar</v>
      </c>
      <c r="T1702" s="9" t="str">
        <f t="shared" si="187"/>
        <v>Mar</v>
      </c>
      <c r="U1702">
        <f t="shared" si="188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82"/>
        <v>1.9801980198019802E-3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9" t="str">
        <f t="shared" si="186"/>
        <v>Dec</v>
      </c>
      <c r="T1703" s="9" t="str">
        <f t="shared" si="187"/>
        <v>Jan</v>
      </c>
      <c r="U1703">
        <f t="shared" si="188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82"/>
        <v>6.0606060606060605E-5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9" t="str">
        <f t="shared" si="186"/>
        <v>Feb</v>
      </c>
      <c r="T1704" s="9" t="str">
        <f t="shared" si="187"/>
        <v>Mar</v>
      </c>
      <c r="U1704">
        <f t="shared" si="188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82"/>
        <v>1.0200000000000001E-2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9" t="str">
        <f t="shared" si="186"/>
        <v>Jul</v>
      </c>
      <c r="T1705" s="9" t="str">
        <f t="shared" si="187"/>
        <v>Aug</v>
      </c>
      <c r="U1705">
        <f t="shared" si="188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82"/>
        <v>0.65100000000000002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9" t="str">
        <f t="shared" si="186"/>
        <v>Jan</v>
      </c>
      <c r="T1706" s="9" t="str">
        <f t="shared" si="187"/>
        <v>Feb</v>
      </c>
      <c r="U1706">
        <f t="shared" si="188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9" t="str">
        <f t="shared" si="186"/>
        <v>Aug</v>
      </c>
      <c r="T1707" s="9" t="str">
        <f t="shared" si="187"/>
        <v>Sep</v>
      </c>
      <c r="U1707">
        <f t="shared" si="188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9" t="str">
        <f t="shared" si="186"/>
        <v>Jun</v>
      </c>
      <c r="T1708" s="9" t="str">
        <f t="shared" si="187"/>
        <v>Aug</v>
      </c>
      <c r="U1708">
        <f t="shared" si="188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82"/>
        <v>9.74E-2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9" t="str">
        <f t="shared" si="186"/>
        <v>Feb</v>
      </c>
      <c r="T1709" s="9" t="str">
        <f t="shared" si="187"/>
        <v>Mar</v>
      </c>
      <c r="U1709">
        <f t="shared" si="188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9" t="str">
        <f t="shared" si="186"/>
        <v>Mar</v>
      </c>
      <c r="T1710" s="9" t="str">
        <f t="shared" si="187"/>
        <v>May</v>
      </c>
      <c r="U1710">
        <f t="shared" si="188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82"/>
        <v>4.8571428571428571E-2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9" t="str">
        <f t="shared" si="186"/>
        <v>Jul</v>
      </c>
      <c r="T1711" s="9" t="str">
        <f t="shared" si="187"/>
        <v>Aug</v>
      </c>
      <c r="U1711">
        <f t="shared" si="188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82"/>
        <v>6.7999999999999996E-3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9" t="str">
        <f t="shared" si="186"/>
        <v>Dec</v>
      </c>
      <c r="T1712" s="9" t="str">
        <f t="shared" si="187"/>
        <v>Jan</v>
      </c>
      <c r="U1712">
        <f t="shared" si="188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82"/>
        <v>0.105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9" t="str">
        <f t="shared" si="186"/>
        <v>Aug</v>
      </c>
      <c r="T1713" s="9" t="str">
        <f t="shared" si="187"/>
        <v>Sep</v>
      </c>
      <c r="U1713">
        <f t="shared" si="188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9" t="str">
        <f t="shared" si="186"/>
        <v>May</v>
      </c>
      <c r="T1714" s="9" t="str">
        <f t="shared" si="187"/>
        <v>Jun</v>
      </c>
      <c r="U1714">
        <f t="shared" si="188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82"/>
        <v>1.6666666666666666E-2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9" t="str">
        <f t="shared" si="186"/>
        <v>Sep</v>
      </c>
      <c r="T1715" s="9" t="str">
        <f t="shared" si="187"/>
        <v>Oct</v>
      </c>
      <c r="U1715">
        <f t="shared" si="188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82"/>
        <v>7.868E-2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9" t="str">
        <f t="shared" si="186"/>
        <v>Apr</v>
      </c>
      <c r="T1716" s="9" t="str">
        <f t="shared" si="187"/>
        <v>May</v>
      </c>
      <c r="U1716">
        <f t="shared" si="188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82"/>
        <v>2.2000000000000001E-3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9" t="str">
        <f t="shared" si="186"/>
        <v>Mar</v>
      </c>
      <c r="T1717" s="9" t="str">
        <f t="shared" si="187"/>
        <v>Mar</v>
      </c>
      <c r="U1717">
        <f t="shared" si="188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82"/>
        <v>7.4999999999999997E-2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9" t="str">
        <f t="shared" si="186"/>
        <v>Oct</v>
      </c>
      <c r="T1718" s="9" t="str">
        <f t="shared" si="187"/>
        <v>Dec</v>
      </c>
      <c r="U1718">
        <f t="shared" si="188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82"/>
        <v>0.42725880551301687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9" t="str">
        <f t="shared" si="186"/>
        <v>Mar</v>
      </c>
      <c r="T1719" s="9" t="str">
        <f t="shared" si="187"/>
        <v>Apr</v>
      </c>
      <c r="U1719">
        <f t="shared" si="188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82"/>
        <v>2.142857142857143E-3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9" t="str">
        <f t="shared" si="186"/>
        <v>Mar</v>
      </c>
      <c r="T1720" s="9" t="str">
        <f t="shared" si="187"/>
        <v>May</v>
      </c>
      <c r="U1720">
        <f t="shared" si="188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82"/>
        <v>8.7500000000000008E-3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9" t="str">
        <f t="shared" si="186"/>
        <v>Aug</v>
      </c>
      <c r="T1721" s="9" t="str">
        <f t="shared" si="187"/>
        <v>Sep</v>
      </c>
      <c r="U1721">
        <f t="shared" si="188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82"/>
        <v>5.6250000000000001E-2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9" t="str">
        <f t="shared" si="186"/>
        <v>Oct</v>
      </c>
      <c r="T1722" s="9" t="str">
        <f t="shared" si="187"/>
        <v>Nov</v>
      </c>
      <c r="U1722">
        <f t="shared" si="188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9" t="str">
        <f t="shared" si="186"/>
        <v>Nov</v>
      </c>
      <c r="T1723" s="9" t="str">
        <f t="shared" si="187"/>
        <v>Dec</v>
      </c>
      <c r="U1723">
        <f t="shared" si="188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82"/>
        <v>3.4722222222222224E-4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9" t="str">
        <f t="shared" si="186"/>
        <v>Feb</v>
      </c>
      <c r="T1724" s="9" t="str">
        <f t="shared" si="187"/>
        <v>Apr</v>
      </c>
      <c r="U1724">
        <f t="shared" si="188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82"/>
        <v>6.5000000000000002E-2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9" t="str">
        <f t="shared" si="186"/>
        <v>May</v>
      </c>
      <c r="T1725" s="9" t="str">
        <f t="shared" si="187"/>
        <v>Jul</v>
      </c>
      <c r="U1725">
        <f t="shared" si="188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82"/>
        <v>5.8333333333333336E-3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9" t="str">
        <f t="shared" si="186"/>
        <v>Sep</v>
      </c>
      <c r="T1726" s="9" t="str">
        <f t="shared" si="187"/>
        <v>Oct</v>
      </c>
      <c r="U1726">
        <f t="shared" si="188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82"/>
        <v>0.10181818181818182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9" t="str">
        <f t="shared" si="186"/>
        <v>Jul</v>
      </c>
      <c r="T1727" s="9" t="str">
        <f t="shared" si="187"/>
        <v>Aug</v>
      </c>
      <c r="U1727">
        <f t="shared" si="188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82"/>
        <v>0.33784615384615385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9" t="str">
        <f t="shared" si="186"/>
        <v>May</v>
      </c>
      <c r="T1728" s="9" t="str">
        <f t="shared" si="187"/>
        <v>Jun</v>
      </c>
      <c r="U1728">
        <f t="shared" si="188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82"/>
        <v>3.3333333333333332E-4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9" t="str">
        <f t="shared" si="186"/>
        <v>Feb</v>
      </c>
      <c r="T1729" s="9" t="str">
        <f t="shared" si="187"/>
        <v>Apr</v>
      </c>
      <c r="U1729">
        <f t="shared" si="188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82"/>
        <v>0.68400000000000005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9" t="str">
        <f t="shared" si="186"/>
        <v>Sep</v>
      </c>
      <c r="T1730" s="9" t="str">
        <f t="shared" si="187"/>
        <v>Oct</v>
      </c>
      <c r="U1730">
        <f t="shared" si="188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89">E1731/D1731</f>
        <v>0</v>
      </c>
      <c r="P1731" s="6" t="e">
        <f t="shared" ref="P1731:P1794" si="190">E1731/L1731</f>
        <v>#DIV/0!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9" t="str">
        <f t="shared" ref="S1731:S1794" si="193">TEXT((J1731/86400)+25569+(-5/24),"mmm")</f>
        <v>Apr</v>
      </c>
      <c r="T1731" s="9" t="str">
        <f t="shared" ref="T1731:T1794" si="194">TEXT((I1731/86400)+25569+(-5/24),"mmm")</f>
        <v>Jun</v>
      </c>
      <c r="U1731">
        <f t="shared" ref="U1731:U1794" si="195">YEAR((J1731/86400)+25569+(-5/24))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9" t="str">
        <f t="shared" si="193"/>
        <v>Sep</v>
      </c>
      <c r="T1732" s="9" t="str">
        <f t="shared" si="194"/>
        <v>Oct</v>
      </c>
      <c r="U1732">
        <f t="shared" si="19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9" t="str">
        <f t="shared" si="193"/>
        <v>May</v>
      </c>
      <c r="T1733" s="9" t="str">
        <f t="shared" si="194"/>
        <v>Jun</v>
      </c>
      <c r="U1733">
        <f t="shared" si="195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9" t="str">
        <f t="shared" si="193"/>
        <v>Nov</v>
      </c>
      <c r="T1734" s="9" t="str">
        <f t="shared" si="194"/>
        <v>Jan</v>
      </c>
      <c r="U1734">
        <f t="shared" si="195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9" t="str">
        <f t="shared" si="193"/>
        <v>Sep</v>
      </c>
      <c r="T1735" s="9" t="str">
        <f t="shared" si="194"/>
        <v>Sep</v>
      </c>
      <c r="U1735">
        <f t="shared" si="19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89"/>
        <v>2.2222222222222223E-4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9" t="str">
        <f t="shared" si="193"/>
        <v>Apr</v>
      </c>
      <c r="T1736" s="9" t="str">
        <f t="shared" si="194"/>
        <v>May</v>
      </c>
      <c r="U1736">
        <f t="shared" si="19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89"/>
        <v>0.11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9" t="str">
        <f t="shared" si="193"/>
        <v>Jul</v>
      </c>
      <c r="T1737" s="9" t="str">
        <f t="shared" si="194"/>
        <v>Aug</v>
      </c>
      <c r="U1737">
        <f t="shared" si="195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89"/>
        <v>7.3333333333333332E-3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9" t="str">
        <f t="shared" si="193"/>
        <v>Oct</v>
      </c>
      <c r="T1738" s="9" t="str">
        <f t="shared" si="194"/>
        <v>Nov</v>
      </c>
      <c r="U1738">
        <f t="shared" si="195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89"/>
        <v>0.21249999999999999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9" t="str">
        <f t="shared" si="193"/>
        <v>Jun</v>
      </c>
      <c r="T1739" s="9" t="str">
        <f t="shared" si="194"/>
        <v>Jul</v>
      </c>
      <c r="U1739">
        <f t="shared" si="195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89"/>
        <v>4.0000000000000001E-3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9" t="str">
        <f t="shared" si="193"/>
        <v>Sep</v>
      </c>
      <c r="T1740" s="9" t="str">
        <f t="shared" si="194"/>
        <v>Oct</v>
      </c>
      <c r="U1740">
        <f t="shared" si="195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89"/>
        <v>1E-3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9" t="str">
        <f t="shared" si="193"/>
        <v>Mar</v>
      </c>
      <c r="T1741" s="9" t="str">
        <f t="shared" si="194"/>
        <v>May</v>
      </c>
      <c r="U1741">
        <f t="shared" si="195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9" t="str">
        <f t="shared" si="193"/>
        <v>Jun</v>
      </c>
      <c r="T1742" s="9" t="str">
        <f t="shared" si="194"/>
        <v>Jul</v>
      </c>
      <c r="U1742">
        <f t="shared" si="195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89"/>
        <v>1.1083333333333334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9" t="str">
        <f t="shared" si="193"/>
        <v>Apr</v>
      </c>
      <c r="T1743" s="9" t="str">
        <f t="shared" si="194"/>
        <v>Jun</v>
      </c>
      <c r="U1743">
        <f t="shared" si="195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89"/>
        <v>1.0874999999999999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9" t="str">
        <f t="shared" si="193"/>
        <v>Dec</v>
      </c>
      <c r="T1744" s="9" t="str">
        <f t="shared" si="194"/>
        <v>Jan</v>
      </c>
      <c r="U1744">
        <f t="shared" si="195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89"/>
        <v>1.0041666666666667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9" t="str">
        <f t="shared" si="193"/>
        <v>Aug</v>
      </c>
      <c r="T1745" s="9" t="str">
        <f t="shared" si="194"/>
        <v>Aug</v>
      </c>
      <c r="U1745">
        <f t="shared" si="195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89"/>
        <v>1.1845454545454546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9" t="str">
        <f t="shared" si="193"/>
        <v>Jan</v>
      </c>
      <c r="T1746" s="9" t="str">
        <f t="shared" si="194"/>
        <v>Mar</v>
      </c>
      <c r="U1746">
        <f t="shared" si="195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89"/>
        <v>1.1401428571428571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9" t="str">
        <f t="shared" si="193"/>
        <v>Nov</v>
      </c>
      <c r="T1747" s="9" t="str">
        <f t="shared" si="194"/>
        <v>Dec</v>
      </c>
      <c r="U1747">
        <f t="shared" si="195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89"/>
        <v>1.4810000000000001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9" t="str">
        <f t="shared" si="193"/>
        <v>Oct</v>
      </c>
      <c r="T1748" s="9" t="str">
        <f t="shared" si="194"/>
        <v>Nov</v>
      </c>
      <c r="U1748">
        <f t="shared" si="195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89"/>
        <v>1.0495555555555556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9" t="str">
        <f t="shared" si="193"/>
        <v>Oct</v>
      </c>
      <c r="T1749" s="9" t="str">
        <f t="shared" si="194"/>
        <v>Nov</v>
      </c>
      <c r="U1749">
        <f t="shared" si="195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89"/>
        <v>1.29948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9" t="str">
        <f t="shared" si="193"/>
        <v>Aug</v>
      </c>
      <c r="T1750" s="9" t="str">
        <f t="shared" si="194"/>
        <v>Sep</v>
      </c>
      <c r="U1750">
        <f t="shared" si="195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89"/>
        <v>1.2348756218905472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9" t="str">
        <f t="shared" si="193"/>
        <v>Jan</v>
      </c>
      <c r="T1751" s="9" t="str">
        <f t="shared" si="194"/>
        <v>Mar</v>
      </c>
      <c r="U1751">
        <f t="shared" si="195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89"/>
        <v>2.0162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9" t="str">
        <f t="shared" si="193"/>
        <v>Mar</v>
      </c>
      <c r="T1752" s="9" t="str">
        <f t="shared" si="194"/>
        <v>Apr</v>
      </c>
      <c r="U1752">
        <f t="shared" si="195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89"/>
        <v>1.0289999999999999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9" t="str">
        <f t="shared" si="193"/>
        <v>Feb</v>
      </c>
      <c r="T1753" s="9" t="str">
        <f t="shared" si="194"/>
        <v>Mar</v>
      </c>
      <c r="U1753">
        <f t="shared" si="195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89"/>
        <v>2.6016666666666666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9" t="str">
        <f t="shared" si="193"/>
        <v>Sep</v>
      </c>
      <c r="T1754" s="9" t="str">
        <f t="shared" si="194"/>
        <v>Oct</v>
      </c>
      <c r="U1754">
        <f t="shared" si="195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89"/>
        <v>1.08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9" t="str">
        <f t="shared" si="193"/>
        <v>Feb</v>
      </c>
      <c r="T1755" s="9" t="str">
        <f t="shared" si="194"/>
        <v>Mar</v>
      </c>
      <c r="U1755">
        <f t="shared" si="195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89"/>
        <v>1.1052941176470588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9" t="str">
        <f t="shared" si="193"/>
        <v>Mar</v>
      </c>
      <c r="T1756" s="9" t="str">
        <f t="shared" si="194"/>
        <v>Apr</v>
      </c>
      <c r="U1756">
        <f t="shared" si="195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89"/>
        <v>1.2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 t="str">
        <f t="shared" si="193"/>
        <v>Sep</v>
      </c>
      <c r="T1757" s="9" t="str">
        <f t="shared" si="194"/>
        <v>Oct</v>
      </c>
      <c r="U1757">
        <f t="shared" si="195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89"/>
        <v>1.0282909090909091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 t="str">
        <f t="shared" si="193"/>
        <v>Jul</v>
      </c>
      <c r="T1758" s="9" t="str">
        <f t="shared" si="194"/>
        <v>Aug</v>
      </c>
      <c r="U1758">
        <f t="shared" si="195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89"/>
        <v>1.1599999999999999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9" t="str">
        <f t="shared" si="193"/>
        <v>Dec</v>
      </c>
      <c r="T1759" s="9" t="str">
        <f t="shared" si="194"/>
        <v>Jan</v>
      </c>
      <c r="U1759">
        <f t="shared" si="195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89"/>
        <v>1.147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9" t="str">
        <f t="shared" si="193"/>
        <v>May</v>
      </c>
      <c r="T1760" s="9" t="str">
        <f t="shared" si="194"/>
        <v>Jul</v>
      </c>
      <c r="U1760">
        <f t="shared" si="195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89"/>
        <v>1.0660000000000001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9" t="str">
        <f t="shared" si="193"/>
        <v>Mar</v>
      </c>
      <c r="T1761" s="9" t="str">
        <f t="shared" si="194"/>
        <v>Mar</v>
      </c>
      <c r="U1761">
        <f t="shared" si="195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89"/>
        <v>1.6544000000000001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9" t="str">
        <f t="shared" si="193"/>
        <v>Feb</v>
      </c>
      <c r="T1762" s="9" t="str">
        <f t="shared" si="194"/>
        <v>Feb</v>
      </c>
      <c r="U1762">
        <f t="shared" si="195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89"/>
        <v>1.55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9" t="str">
        <f t="shared" si="193"/>
        <v>Jul</v>
      </c>
      <c r="T1763" s="9" t="str">
        <f t="shared" si="194"/>
        <v>Sep</v>
      </c>
      <c r="U1763">
        <f t="shared" si="195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89"/>
        <v>8.85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 t="str">
        <f t="shared" si="193"/>
        <v>Feb</v>
      </c>
      <c r="T1764" s="9" t="str">
        <f t="shared" si="194"/>
        <v>Mar</v>
      </c>
      <c r="U1764">
        <f t="shared" si="195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89"/>
        <v>1.0190833333333333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9" t="str">
        <f t="shared" si="193"/>
        <v>Sep</v>
      </c>
      <c r="T1765" s="9" t="str">
        <f t="shared" si="194"/>
        <v>Oct</v>
      </c>
      <c r="U1765">
        <f t="shared" si="195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89"/>
        <v>0.19600000000000001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9" t="str">
        <f t="shared" si="193"/>
        <v>Jul</v>
      </c>
      <c r="T1766" s="9" t="str">
        <f t="shared" si="194"/>
        <v>Aug</v>
      </c>
      <c r="U1766">
        <f t="shared" si="195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89"/>
        <v>0.59467839999999994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9" t="str">
        <f t="shared" si="193"/>
        <v>Jul</v>
      </c>
      <c r="T1767" s="9" t="str">
        <f t="shared" si="194"/>
        <v>Aug</v>
      </c>
      <c r="U1767">
        <f t="shared" si="195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9" t="str">
        <f t="shared" si="193"/>
        <v>Aug</v>
      </c>
      <c r="T1768" s="9" t="str">
        <f t="shared" si="194"/>
        <v>Aug</v>
      </c>
      <c r="U1768">
        <f t="shared" si="195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89"/>
        <v>0.4572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9" t="str">
        <f t="shared" si="193"/>
        <v>Jul</v>
      </c>
      <c r="T1769" s="9" t="str">
        <f t="shared" si="194"/>
        <v>Aug</v>
      </c>
      <c r="U1769">
        <f t="shared" si="195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89"/>
        <v>3.7400000000000003E-2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9" t="str">
        <f t="shared" si="193"/>
        <v>Jul</v>
      </c>
      <c r="T1770" s="9" t="str">
        <f t="shared" si="194"/>
        <v>Sep</v>
      </c>
      <c r="U1770">
        <f t="shared" si="195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89"/>
        <v>2.7025E-2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9" t="str">
        <f t="shared" si="193"/>
        <v>Dec</v>
      </c>
      <c r="T1771" s="9" t="str">
        <f t="shared" si="194"/>
        <v>Jan</v>
      </c>
      <c r="U1771">
        <f t="shared" si="195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89"/>
        <v>0.56514285714285717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 t="str">
        <f t="shared" si="193"/>
        <v>Sep</v>
      </c>
      <c r="T1772" s="9" t="str">
        <f t="shared" si="194"/>
        <v>Oct</v>
      </c>
      <c r="U1772">
        <f t="shared" si="195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89"/>
        <v>0.21309523809523809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 t="str">
        <f t="shared" si="193"/>
        <v>Sep</v>
      </c>
      <c r="T1773" s="9" t="str">
        <f t="shared" si="194"/>
        <v>Oct</v>
      </c>
      <c r="U1773">
        <f t="shared" si="195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89"/>
        <v>0.156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9" t="str">
        <f t="shared" si="193"/>
        <v>May</v>
      </c>
      <c r="T1774" s="9" t="str">
        <f t="shared" si="194"/>
        <v>Jul</v>
      </c>
      <c r="U1774">
        <f t="shared" si="195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89"/>
        <v>6.2566666666666673E-2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9" t="str">
        <f t="shared" si="193"/>
        <v>Dec</v>
      </c>
      <c r="T1775" s="9" t="str">
        <f t="shared" si="194"/>
        <v>Jan</v>
      </c>
      <c r="U1775">
        <f t="shared" si="195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89"/>
        <v>0.4592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9" t="str">
        <f t="shared" si="193"/>
        <v>Oct</v>
      </c>
      <c r="T1776" s="9" t="str">
        <f t="shared" si="194"/>
        <v>Nov</v>
      </c>
      <c r="U1776">
        <f t="shared" si="195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89"/>
        <v>0.65101538461538466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9" t="str">
        <f t="shared" si="193"/>
        <v>Sep</v>
      </c>
      <c r="T1777" s="9" t="str">
        <f t="shared" si="194"/>
        <v>Oct</v>
      </c>
      <c r="U1777">
        <f t="shared" si="195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89"/>
        <v>6.7000000000000004E-2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 t="str">
        <f t="shared" si="193"/>
        <v>Sep</v>
      </c>
      <c r="T1778" s="9" t="str">
        <f t="shared" si="194"/>
        <v>Oct</v>
      </c>
      <c r="U1778">
        <f t="shared" si="195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89"/>
        <v>0.135625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 t="str">
        <f t="shared" si="193"/>
        <v>Jan</v>
      </c>
      <c r="T1779" s="9" t="str">
        <f t="shared" si="194"/>
        <v>Feb</v>
      </c>
      <c r="U1779">
        <f t="shared" si="195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89"/>
        <v>1.9900000000000001E-2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9" t="str">
        <f t="shared" si="193"/>
        <v>Feb</v>
      </c>
      <c r="T1780" s="9" t="str">
        <f t="shared" si="194"/>
        <v>Mar</v>
      </c>
      <c r="U1780">
        <f t="shared" si="195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89"/>
        <v>0.36236363636363639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9" t="str">
        <f t="shared" si="193"/>
        <v>Aug</v>
      </c>
      <c r="T1781" s="9" t="str">
        <f t="shared" si="194"/>
        <v>Sep</v>
      </c>
      <c r="U1781">
        <f t="shared" si="195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89"/>
        <v>0.39743333333333336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9" t="str">
        <f t="shared" si="193"/>
        <v>May</v>
      </c>
      <c r="T1782" s="9" t="str">
        <f t="shared" si="194"/>
        <v>Jul</v>
      </c>
      <c r="U1782">
        <f t="shared" si="195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89"/>
        <v>0.25763636363636366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9" t="str">
        <f t="shared" si="193"/>
        <v>Aug</v>
      </c>
      <c r="T1783" s="9" t="str">
        <f t="shared" si="194"/>
        <v>Sep</v>
      </c>
      <c r="U1783">
        <f t="shared" si="195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89"/>
        <v>0.15491428571428573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9" t="str">
        <f t="shared" si="193"/>
        <v>Jan</v>
      </c>
      <c r="T1784" s="9" t="str">
        <f t="shared" si="194"/>
        <v>Feb</v>
      </c>
      <c r="U1784">
        <f t="shared" si="195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89"/>
        <v>0.236925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9" t="str">
        <f t="shared" si="193"/>
        <v>Apr</v>
      </c>
      <c r="T1785" s="9" t="str">
        <f t="shared" si="194"/>
        <v>May</v>
      </c>
      <c r="U1785">
        <f t="shared" si="195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89"/>
        <v>0.39760000000000001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9" t="str">
        <f t="shared" si="193"/>
        <v>Dec</v>
      </c>
      <c r="T1786" s="9" t="str">
        <f t="shared" si="194"/>
        <v>Jan</v>
      </c>
      <c r="U1786">
        <f t="shared" si="195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89"/>
        <v>0.20220833333333332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9" t="str">
        <f t="shared" si="193"/>
        <v>Sep</v>
      </c>
      <c r="T1787" s="9" t="str">
        <f t="shared" si="194"/>
        <v>Oct</v>
      </c>
      <c r="U1787">
        <f t="shared" si="195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89"/>
        <v>0.47631578947368419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9" t="str">
        <f t="shared" si="193"/>
        <v>Nov</v>
      </c>
      <c r="T1788" s="9" t="str">
        <f t="shared" si="194"/>
        <v>Dec</v>
      </c>
      <c r="U1788">
        <f t="shared" si="195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89"/>
        <v>0.15329999999999999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9" t="str">
        <f t="shared" si="193"/>
        <v>Mar</v>
      </c>
      <c r="T1789" s="9" t="str">
        <f t="shared" si="194"/>
        <v>Apr</v>
      </c>
      <c r="U1789">
        <f t="shared" si="195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89"/>
        <v>1.3818181818181818E-2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 t="str">
        <f t="shared" si="193"/>
        <v>Oct</v>
      </c>
      <c r="T1790" s="9" t="str">
        <f t="shared" si="194"/>
        <v>Oct</v>
      </c>
      <c r="U1790">
        <f t="shared" si="195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89"/>
        <v>5.0000000000000001E-3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 t="str">
        <f t="shared" si="193"/>
        <v>Nov</v>
      </c>
      <c r="T1791" s="9" t="str">
        <f t="shared" si="194"/>
        <v>Jan</v>
      </c>
      <c r="U1791">
        <f t="shared" si="195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89"/>
        <v>4.9575757575757579E-2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9" t="str">
        <f t="shared" si="193"/>
        <v>Jan</v>
      </c>
      <c r="T1792" s="9" t="str">
        <f t="shared" si="194"/>
        <v>Feb</v>
      </c>
      <c r="U1792">
        <f t="shared" si="195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89"/>
        <v>3.5666666666666666E-2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 t="str">
        <f t="shared" si="193"/>
        <v>Nov</v>
      </c>
      <c r="T1793" s="9" t="str">
        <f t="shared" si="194"/>
        <v>Jan</v>
      </c>
      <c r="U1793">
        <f t="shared" si="195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89"/>
        <v>0.61124000000000001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9" t="str">
        <f t="shared" si="193"/>
        <v>Jul</v>
      </c>
      <c r="T1794" s="9" t="str">
        <f t="shared" si="194"/>
        <v>Aug</v>
      </c>
      <c r="U1794">
        <f t="shared" si="195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96">E1795/D1795</f>
        <v>1.3333333333333334E-2</v>
      </c>
      <c r="P1795" s="6">
        <f t="shared" ref="P1795:P1858" si="197">E1795/L1795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9" t="str">
        <f t="shared" ref="S1795:S1858" si="200">TEXT((J1795/86400)+25569+(-5/24),"mmm")</f>
        <v>Oct</v>
      </c>
      <c r="T1795" s="9" t="str">
        <f t="shared" ref="T1795:T1858" si="201">TEXT((I1795/86400)+25569+(-5/24),"mmm")</f>
        <v>Nov</v>
      </c>
      <c r="U1795">
        <f t="shared" ref="U1795:U1858" si="202">YEAR((J1795/86400)+25569+(-5/24))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96"/>
        <v>0.11077777777777778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9" t="str">
        <f t="shared" si="200"/>
        <v>Jan</v>
      </c>
      <c r="T1796" s="9" t="str">
        <f t="shared" si="201"/>
        <v>Feb</v>
      </c>
      <c r="U1796">
        <f t="shared" si="20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96"/>
        <v>0.38735714285714284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9" t="str">
        <f t="shared" si="200"/>
        <v>Sep</v>
      </c>
      <c r="T1797" s="9" t="str">
        <f t="shared" si="201"/>
        <v>Oct</v>
      </c>
      <c r="U1797">
        <f t="shared" si="20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96"/>
        <v>0.22052631578947368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9" t="str">
        <f t="shared" si="200"/>
        <v>May</v>
      </c>
      <c r="T1798" s="9" t="str">
        <f t="shared" si="201"/>
        <v>Jul</v>
      </c>
      <c r="U1798">
        <f t="shared" si="20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96"/>
        <v>0.67549999999999999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 t="str">
        <f t="shared" si="200"/>
        <v>Nov</v>
      </c>
      <c r="T1799" s="9" t="str">
        <f t="shared" si="201"/>
        <v>Dec</v>
      </c>
      <c r="U1799">
        <f t="shared" si="20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96"/>
        <v>0.136375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9" t="str">
        <f t="shared" si="200"/>
        <v>Dec</v>
      </c>
      <c r="T1800" s="9" t="str">
        <f t="shared" si="201"/>
        <v>Feb</v>
      </c>
      <c r="U1800">
        <f t="shared" si="202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96"/>
        <v>1.7457500000000001E-2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9" t="str">
        <f t="shared" si="200"/>
        <v>Oct</v>
      </c>
      <c r="T1801" s="9" t="str">
        <f t="shared" si="201"/>
        <v>Nov</v>
      </c>
      <c r="U1801">
        <f t="shared" si="20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96"/>
        <v>0.20449632511889321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9" t="str">
        <f t="shared" si="200"/>
        <v>Sep</v>
      </c>
      <c r="T1802" s="9" t="str">
        <f t="shared" si="201"/>
        <v>Oct</v>
      </c>
      <c r="U1802">
        <f t="shared" si="20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96"/>
        <v>0.13852941176470587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9" t="str">
        <f t="shared" si="200"/>
        <v>Nov</v>
      </c>
      <c r="T1803" s="9" t="str">
        <f t="shared" si="201"/>
        <v>Dec</v>
      </c>
      <c r="U1803">
        <f t="shared" si="20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96"/>
        <v>0.48485714285714288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9" t="str">
        <f t="shared" si="200"/>
        <v>Jun</v>
      </c>
      <c r="T1804" s="9" t="str">
        <f t="shared" si="201"/>
        <v>Jun</v>
      </c>
      <c r="U1804">
        <f t="shared" si="20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96"/>
        <v>0.308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9" t="str">
        <f t="shared" si="200"/>
        <v>Jan</v>
      </c>
      <c r="T1805" s="9" t="str">
        <f t="shared" si="201"/>
        <v>Feb</v>
      </c>
      <c r="U1805">
        <f t="shared" si="20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96"/>
        <v>0.35174193548387095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9" t="str">
        <f t="shared" si="200"/>
        <v>Oct</v>
      </c>
      <c r="T1806" s="9" t="str">
        <f t="shared" si="201"/>
        <v>Nov</v>
      </c>
      <c r="U1806">
        <f t="shared" si="20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96"/>
        <v>0.36404444444444445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9" t="str">
        <f t="shared" si="200"/>
        <v>Aug</v>
      </c>
      <c r="T1807" s="9" t="str">
        <f t="shared" si="201"/>
        <v>Oct</v>
      </c>
      <c r="U1807">
        <f t="shared" si="20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96"/>
        <v>2.955E-2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9" t="str">
        <f t="shared" si="200"/>
        <v>Aug</v>
      </c>
      <c r="T1808" s="9" t="str">
        <f t="shared" si="201"/>
        <v>Sep</v>
      </c>
      <c r="U1808">
        <f t="shared" si="20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96"/>
        <v>0.1106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9" t="str">
        <f t="shared" si="200"/>
        <v>Aug</v>
      </c>
      <c r="T1809" s="9" t="str">
        <f t="shared" si="201"/>
        <v>Sep</v>
      </c>
      <c r="U1809">
        <f t="shared" si="20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96"/>
        <v>0.41407142857142859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9" t="str">
        <f t="shared" si="200"/>
        <v>Jan</v>
      </c>
      <c r="T1810" s="9" t="str">
        <f t="shared" si="201"/>
        <v>Feb</v>
      </c>
      <c r="U1810">
        <f t="shared" si="20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96"/>
        <v>0.10857142857142857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9" t="str">
        <f t="shared" si="200"/>
        <v>Jan</v>
      </c>
      <c r="T1811" s="9" t="str">
        <f t="shared" si="201"/>
        <v>Mar</v>
      </c>
      <c r="U1811">
        <f t="shared" si="20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96"/>
        <v>3.3333333333333333E-2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 t="str">
        <f t="shared" si="200"/>
        <v>Aug</v>
      </c>
      <c r="T1812" s="9" t="str">
        <f t="shared" si="201"/>
        <v>Aug</v>
      </c>
      <c r="U1812">
        <f t="shared" si="20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96"/>
        <v>7.407407407407407E-4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9" t="str">
        <f t="shared" si="200"/>
        <v>Aug</v>
      </c>
      <c r="T1813" s="9" t="str">
        <f t="shared" si="201"/>
        <v>Oct</v>
      </c>
      <c r="U1813">
        <f t="shared" si="20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96"/>
        <v>0.13307692307692306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9" t="str">
        <f t="shared" si="200"/>
        <v>Jun</v>
      </c>
      <c r="T1814" s="9" t="str">
        <f t="shared" si="201"/>
        <v>Jul</v>
      </c>
      <c r="U1814">
        <f t="shared" si="20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9" t="str">
        <f t="shared" si="200"/>
        <v>Jul</v>
      </c>
      <c r="T1815" s="9" t="str">
        <f t="shared" si="201"/>
        <v>Aug</v>
      </c>
      <c r="U1815">
        <f t="shared" si="20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96"/>
        <v>0.49183333333333334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9" t="str">
        <f t="shared" si="200"/>
        <v>Jan</v>
      </c>
      <c r="T1816" s="9" t="str">
        <f t="shared" si="201"/>
        <v>Feb</v>
      </c>
      <c r="U1816">
        <f t="shared" si="20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9" t="str">
        <f t="shared" si="200"/>
        <v>Jun</v>
      </c>
      <c r="T1817" s="9" t="str">
        <f t="shared" si="201"/>
        <v>Jul</v>
      </c>
      <c r="U1817">
        <f t="shared" si="20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96"/>
        <v>2.036E-2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9" t="str">
        <f t="shared" si="200"/>
        <v>Jun</v>
      </c>
      <c r="T1818" s="9" t="str">
        <f t="shared" si="201"/>
        <v>Jul</v>
      </c>
      <c r="U1818">
        <f t="shared" si="20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96"/>
        <v>0.52327777777777773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 t="str">
        <f t="shared" si="200"/>
        <v>Dec</v>
      </c>
      <c r="T1819" s="9" t="str">
        <f t="shared" si="201"/>
        <v>Jan</v>
      </c>
      <c r="U1819">
        <f t="shared" si="202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9" t="str">
        <f t="shared" si="200"/>
        <v>Mar</v>
      </c>
      <c r="T1820" s="9" t="str">
        <f t="shared" si="201"/>
        <v>Apr</v>
      </c>
      <c r="U1820">
        <f t="shared" si="20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96"/>
        <v>2.0833333333333332E-2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 t="str">
        <f t="shared" si="200"/>
        <v>Jun</v>
      </c>
      <c r="T1821" s="9" t="str">
        <f t="shared" si="201"/>
        <v>Jul</v>
      </c>
      <c r="U1821">
        <f t="shared" si="20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96"/>
        <v>6.565384615384616E-2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9" t="str">
        <f t="shared" si="200"/>
        <v>Mar</v>
      </c>
      <c r="T1822" s="9" t="str">
        <f t="shared" si="201"/>
        <v>Mar</v>
      </c>
      <c r="U1822">
        <f t="shared" si="20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96"/>
        <v>1.3489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9" t="str">
        <f t="shared" si="200"/>
        <v>Jan</v>
      </c>
      <c r="T1823" s="9" t="str">
        <f t="shared" si="201"/>
        <v>Mar</v>
      </c>
      <c r="U1823">
        <f t="shared" si="20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96"/>
        <v>1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9" t="str">
        <f t="shared" si="200"/>
        <v>Dec</v>
      </c>
      <c r="T1824" s="9" t="str">
        <f t="shared" si="201"/>
        <v>Jan</v>
      </c>
      <c r="U1824">
        <f t="shared" si="202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96"/>
        <v>1.1585714285714286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9" t="str">
        <f t="shared" si="200"/>
        <v>Sep</v>
      </c>
      <c r="T1825" s="9" t="str">
        <f t="shared" si="201"/>
        <v>Oct</v>
      </c>
      <c r="U1825">
        <f t="shared" si="20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96"/>
        <v>1.0006666666666666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9" t="str">
        <f t="shared" si="200"/>
        <v>Dec</v>
      </c>
      <c r="T1826" s="9" t="str">
        <f t="shared" si="201"/>
        <v>Jan</v>
      </c>
      <c r="U1826">
        <f t="shared" si="202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96"/>
        <v>1.0505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9" t="str">
        <f t="shared" si="200"/>
        <v>Jun</v>
      </c>
      <c r="T1827" s="9" t="str">
        <f t="shared" si="201"/>
        <v>Jul</v>
      </c>
      <c r="U1827">
        <f t="shared" si="20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96"/>
        <v>1.01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9" t="str">
        <f t="shared" si="200"/>
        <v>Jan</v>
      </c>
      <c r="T1828" s="9" t="str">
        <f t="shared" si="201"/>
        <v>Feb</v>
      </c>
      <c r="U1828">
        <f t="shared" si="20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96"/>
        <v>1.0066250000000001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9" t="str">
        <f t="shared" si="200"/>
        <v>Jan</v>
      </c>
      <c r="T1829" s="9" t="str">
        <f t="shared" si="201"/>
        <v>Mar</v>
      </c>
      <c r="U1829">
        <f t="shared" si="20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96"/>
        <v>1.0016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9" t="str">
        <f t="shared" si="200"/>
        <v>Apr</v>
      </c>
      <c r="T1830" s="9" t="str">
        <f t="shared" si="201"/>
        <v>May</v>
      </c>
      <c r="U1830">
        <f t="shared" si="20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96"/>
        <v>1.6668333333333334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9" t="str">
        <f t="shared" si="200"/>
        <v>Dec</v>
      </c>
      <c r="T1831" s="9" t="str">
        <f t="shared" si="201"/>
        <v>Jan</v>
      </c>
      <c r="U1831">
        <f t="shared" si="202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96"/>
        <v>1.0153333333333334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9" t="str">
        <f t="shared" si="200"/>
        <v>Jan</v>
      </c>
      <c r="T1832" s="9" t="str">
        <f t="shared" si="201"/>
        <v>Feb</v>
      </c>
      <c r="U1832">
        <f t="shared" si="20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96"/>
        <v>1.03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9" t="str">
        <f t="shared" si="200"/>
        <v>Apr</v>
      </c>
      <c r="T1833" s="9" t="str">
        <f t="shared" si="201"/>
        <v>May</v>
      </c>
      <c r="U1833">
        <f t="shared" si="20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96"/>
        <v>1.4285714285714286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9" t="str">
        <f t="shared" si="200"/>
        <v>Feb</v>
      </c>
      <c r="T1834" s="9" t="str">
        <f t="shared" si="201"/>
        <v>Mar</v>
      </c>
      <c r="U1834">
        <f t="shared" si="20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96"/>
        <v>2.625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9" t="str">
        <f t="shared" si="200"/>
        <v>Jan</v>
      </c>
      <c r="T1835" s="9" t="str">
        <f t="shared" si="201"/>
        <v>Mar</v>
      </c>
      <c r="U1835">
        <f t="shared" si="20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96"/>
        <v>1.1805000000000001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9" t="str">
        <f t="shared" si="200"/>
        <v>Dec</v>
      </c>
      <c r="T1836" s="9" t="str">
        <f t="shared" si="201"/>
        <v>Jan</v>
      </c>
      <c r="U1836">
        <f t="shared" si="202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96"/>
        <v>1.04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9" t="str">
        <f t="shared" si="200"/>
        <v>Mar</v>
      </c>
      <c r="T1837" s="9" t="str">
        <f t="shared" si="201"/>
        <v>Mar</v>
      </c>
      <c r="U1837">
        <f t="shared" si="20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96"/>
        <v>2.0034000000000001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9" t="str">
        <f t="shared" si="200"/>
        <v>Jan</v>
      </c>
      <c r="T1838" s="9" t="str">
        <f t="shared" si="201"/>
        <v>Feb</v>
      </c>
      <c r="U1838">
        <f t="shared" si="20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96"/>
        <v>3.0683333333333334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9" t="str">
        <f t="shared" si="200"/>
        <v>Jan</v>
      </c>
      <c r="T1839" s="9" t="str">
        <f t="shared" si="201"/>
        <v>Mar</v>
      </c>
      <c r="U1839">
        <f t="shared" si="20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96"/>
        <v>1.00149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9" t="str">
        <f t="shared" si="200"/>
        <v>Sep</v>
      </c>
      <c r="T1840" s="9" t="str">
        <f t="shared" si="201"/>
        <v>Sep</v>
      </c>
      <c r="U1840">
        <f t="shared" si="20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96"/>
        <v>2.0529999999999999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9" t="str">
        <f t="shared" si="200"/>
        <v>Sep</v>
      </c>
      <c r="T1841" s="9" t="str">
        <f t="shared" si="201"/>
        <v>Oct</v>
      </c>
      <c r="U1841">
        <f t="shared" si="20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96"/>
        <v>1.0888888888888888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9" t="str">
        <f t="shared" si="200"/>
        <v>Apr</v>
      </c>
      <c r="T1842" s="9" t="str">
        <f t="shared" si="201"/>
        <v>May</v>
      </c>
      <c r="U1842">
        <f t="shared" si="20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96"/>
        <v>1.0175000000000001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9" t="str">
        <f t="shared" si="200"/>
        <v>Apr</v>
      </c>
      <c r="T1843" s="9" t="str">
        <f t="shared" si="201"/>
        <v>May</v>
      </c>
      <c r="U1843">
        <f t="shared" si="20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96"/>
        <v>1.2524999999999999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9" t="str">
        <f t="shared" si="200"/>
        <v>Jan</v>
      </c>
      <c r="T1844" s="9" t="str">
        <f t="shared" si="201"/>
        <v>Mar</v>
      </c>
      <c r="U1844">
        <f t="shared" si="20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96"/>
        <v>1.2400610000000001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9" t="str">
        <f t="shared" si="200"/>
        <v>Jan</v>
      </c>
      <c r="T1845" s="9" t="str">
        <f t="shared" si="201"/>
        <v>Feb</v>
      </c>
      <c r="U1845">
        <f t="shared" si="20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96"/>
        <v>1.014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9" t="str">
        <f t="shared" si="200"/>
        <v>May</v>
      </c>
      <c r="T1846" s="9" t="str">
        <f t="shared" si="201"/>
        <v>Jun</v>
      </c>
      <c r="U1846">
        <f t="shared" si="20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96"/>
        <v>1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9" t="str">
        <f t="shared" si="200"/>
        <v>Jun</v>
      </c>
      <c r="T1847" s="9" t="str">
        <f t="shared" si="201"/>
        <v>Jun</v>
      </c>
      <c r="U1847">
        <f t="shared" si="20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96"/>
        <v>1.3792666666666666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9" t="str">
        <f t="shared" si="200"/>
        <v>Nov</v>
      </c>
      <c r="T1848" s="9" t="str">
        <f t="shared" si="201"/>
        <v>Dec</v>
      </c>
      <c r="U1848">
        <f t="shared" si="20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96"/>
        <v>1.2088000000000001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9" t="str">
        <f t="shared" si="200"/>
        <v>Mar</v>
      </c>
      <c r="T1849" s="9" t="str">
        <f t="shared" si="201"/>
        <v>Apr</v>
      </c>
      <c r="U1849">
        <f t="shared" si="20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96"/>
        <v>1.0736666666666668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9" t="str">
        <f t="shared" si="200"/>
        <v>May</v>
      </c>
      <c r="T1850" s="9" t="str">
        <f t="shared" si="201"/>
        <v>Jul</v>
      </c>
      <c r="U1850">
        <f t="shared" si="20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96"/>
        <v>1.0033333333333334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9" t="str">
        <f t="shared" si="200"/>
        <v>Sep</v>
      </c>
      <c r="T1851" s="9" t="str">
        <f t="shared" si="201"/>
        <v>Oct</v>
      </c>
      <c r="U1851">
        <f t="shared" si="20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96"/>
        <v>1.0152222222222222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9" t="str">
        <f t="shared" si="200"/>
        <v>Jun</v>
      </c>
      <c r="T1852" s="9" t="str">
        <f t="shared" si="201"/>
        <v>Jul</v>
      </c>
      <c r="U1852">
        <f t="shared" si="20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96"/>
        <v>1.0007692307692309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9" t="str">
        <f t="shared" si="200"/>
        <v>Jul</v>
      </c>
      <c r="T1853" s="9" t="str">
        <f t="shared" si="201"/>
        <v>Jul</v>
      </c>
      <c r="U1853">
        <f t="shared" si="20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96"/>
        <v>1.1696666666666666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9" t="str">
        <f t="shared" si="200"/>
        <v>Mar</v>
      </c>
      <c r="T1854" s="9" t="str">
        <f t="shared" si="201"/>
        <v>Apr</v>
      </c>
      <c r="U1854">
        <f t="shared" si="20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96"/>
        <v>1.01875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9" t="str">
        <f t="shared" si="200"/>
        <v>Sep</v>
      </c>
      <c r="T1855" s="9" t="str">
        <f t="shared" si="201"/>
        <v>Nov</v>
      </c>
      <c r="U1855">
        <f t="shared" si="20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96"/>
        <v>1.0212366666666666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9" t="str">
        <f t="shared" si="200"/>
        <v>Apr</v>
      </c>
      <c r="T1856" s="9" t="str">
        <f t="shared" si="201"/>
        <v>May</v>
      </c>
      <c r="U1856">
        <f t="shared" si="20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96"/>
        <v>1.5405897142857143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9" t="str">
        <f t="shared" si="200"/>
        <v>Nov</v>
      </c>
      <c r="T1857" s="9" t="str">
        <f t="shared" si="201"/>
        <v>Jan</v>
      </c>
      <c r="U1857">
        <f t="shared" si="202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96"/>
        <v>1.0125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9" t="str">
        <f t="shared" si="200"/>
        <v>Jun</v>
      </c>
      <c r="T1858" s="9" t="str">
        <f t="shared" si="201"/>
        <v>Jul</v>
      </c>
      <c r="U1858">
        <f t="shared" si="202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203">E1859/D1859</f>
        <v>1</v>
      </c>
      <c r="P1859" s="6">
        <f t="shared" ref="P1859:P1922" si="204">E1859/L1859</f>
        <v>136.36363636363637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9" t="str">
        <f t="shared" ref="S1859:S1922" si="207">TEXT((J1859/86400)+25569+(-5/24),"mmm")</f>
        <v>Aug</v>
      </c>
      <c r="T1859" s="9" t="str">
        <f t="shared" ref="T1859:T1922" si="208">TEXT((I1859/86400)+25569+(-5/24),"mmm")</f>
        <v>Sep</v>
      </c>
      <c r="U1859">
        <f t="shared" ref="U1859:U1922" si="209">YEAR((J1859/86400)+25569+(-5/24))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203"/>
        <v>1.0874800874800874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9" t="str">
        <f t="shared" si="207"/>
        <v>Oct</v>
      </c>
      <c r="T1860" s="9" t="str">
        <f t="shared" si="208"/>
        <v>Dec</v>
      </c>
      <c r="U1860">
        <f t="shared" si="20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203"/>
        <v>1.3183333333333334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9" t="str">
        <f t="shared" si="207"/>
        <v>Aug</v>
      </c>
      <c r="T1861" s="9" t="str">
        <f t="shared" si="208"/>
        <v>Sep</v>
      </c>
      <c r="U1861">
        <f t="shared" si="20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203"/>
        <v>1.3346666666666667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9" t="str">
        <f t="shared" si="207"/>
        <v>Jan</v>
      </c>
      <c r="T1862" s="9" t="str">
        <f t="shared" si="208"/>
        <v>Feb</v>
      </c>
      <c r="U1862">
        <f t="shared" si="20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9" t="str">
        <f t="shared" si="207"/>
        <v>Dec</v>
      </c>
      <c r="T1863" s="9" t="str">
        <f t="shared" si="208"/>
        <v>Jan</v>
      </c>
      <c r="U1863">
        <f t="shared" si="20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203"/>
        <v>8.0833333333333326E-2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9" t="str">
        <f t="shared" si="207"/>
        <v>Jan</v>
      </c>
      <c r="T1864" s="9" t="str">
        <f t="shared" si="208"/>
        <v>Mar</v>
      </c>
      <c r="U1864">
        <f t="shared" si="20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203"/>
        <v>4.0000000000000001E-3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 t="str">
        <f t="shared" si="207"/>
        <v>May</v>
      </c>
      <c r="T1865" s="9" t="str">
        <f t="shared" si="208"/>
        <v>Jun</v>
      </c>
      <c r="U1865">
        <f t="shared" si="20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203"/>
        <v>0.42892307692307691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9" t="str">
        <f t="shared" si="207"/>
        <v>Apr</v>
      </c>
      <c r="T1866" s="9" t="str">
        <f t="shared" si="208"/>
        <v>May</v>
      </c>
      <c r="U1866">
        <f t="shared" si="20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203"/>
        <v>3.6363636363636364E-5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 t="str">
        <f t="shared" si="207"/>
        <v>Oct</v>
      </c>
      <c r="T1867" s="9" t="str">
        <f t="shared" si="208"/>
        <v>Nov</v>
      </c>
      <c r="U1867">
        <f t="shared" si="20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203"/>
        <v>5.0000000000000001E-3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 t="str">
        <f t="shared" si="207"/>
        <v>Jan</v>
      </c>
      <c r="T1868" s="9" t="str">
        <f t="shared" si="208"/>
        <v>Feb</v>
      </c>
      <c r="U1868">
        <f t="shared" si="20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203"/>
        <v>5.0000000000000001E-4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 t="str">
        <f t="shared" si="207"/>
        <v>Oct</v>
      </c>
      <c r="T1869" s="9" t="str">
        <f t="shared" si="208"/>
        <v>Nov</v>
      </c>
      <c r="U1869">
        <f t="shared" si="20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203"/>
        <v>4.8680000000000001E-2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9" t="str">
        <f t="shared" si="207"/>
        <v>Nov</v>
      </c>
      <c r="T1870" s="9" t="str">
        <f t="shared" si="208"/>
        <v>Dec</v>
      </c>
      <c r="U1870">
        <f t="shared" si="20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9" t="str">
        <f t="shared" si="207"/>
        <v>Dec</v>
      </c>
      <c r="T1871" s="9" t="str">
        <f t="shared" si="208"/>
        <v>Jan</v>
      </c>
      <c r="U1871">
        <f t="shared" si="20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203"/>
        <v>0.10314285714285715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9" t="str">
        <f t="shared" si="207"/>
        <v>Jan</v>
      </c>
      <c r="T1872" s="9" t="str">
        <f t="shared" si="208"/>
        <v>Jan</v>
      </c>
      <c r="U1872">
        <f t="shared" si="20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203"/>
        <v>0.7178461538461538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9" t="str">
        <f t="shared" si="207"/>
        <v>Oct</v>
      </c>
      <c r="T1873" s="9" t="str">
        <f t="shared" si="208"/>
        <v>Nov</v>
      </c>
      <c r="U1873">
        <f t="shared" si="20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203"/>
        <v>1.06E-2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9" t="str">
        <f t="shared" si="207"/>
        <v>May</v>
      </c>
      <c r="T1874" s="9" t="str">
        <f t="shared" si="208"/>
        <v>Jun</v>
      </c>
      <c r="U1874">
        <f t="shared" si="20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203"/>
        <v>4.4999999999999997E-3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 t="str">
        <f t="shared" si="207"/>
        <v>Jun</v>
      </c>
      <c r="T1875" s="9" t="str">
        <f t="shared" si="208"/>
        <v>Jul</v>
      </c>
      <c r="U1875">
        <f t="shared" si="20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203"/>
        <v>1.6249999999999999E-4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 t="str">
        <f t="shared" si="207"/>
        <v>Jun</v>
      </c>
      <c r="T1876" s="9" t="str">
        <f t="shared" si="208"/>
        <v>Jun</v>
      </c>
      <c r="U1876">
        <f t="shared" si="20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203"/>
        <v>5.1000000000000004E-3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 t="str">
        <f t="shared" si="207"/>
        <v>Jun</v>
      </c>
      <c r="T1877" s="9" t="str">
        <f t="shared" si="208"/>
        <v>Aug</v>
      </c>
      <c r="U1877">
        <f t="shared" si="20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9" t="str">
        <f t="shared" si="207"/>
        <v>May</v>
      </c>
      <c r="T1878" s="9" t="str">
        <f t="shared" si="208"/>
        <v>Jun</v>
      </c>
      <c r="U1878">
        <f t="shared" si="20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9" t="str">
        <f t="shared" si="207"/>
        <v>Jan</v>
      </c>
      <c r="T1879" s="9" t="str">
        <f t="shared" si="208"/>
        <v>Feb</v>
      </c>
      <c r="U1879">
        <f t="shared" si="20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9" t="str">
        <f t="shared" si="207"/>
        <v>May</v>
      </c>
      <c r="T1880" s="9" t="str">
        <f t="shared" si="208"/>
        <v>Jun</v>
      </c>
      <c r="U1880">
        <f t="shared" si="20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203"/>
        <v>1.1999999999999999E-3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 t="str">
        <f t="shared" si="207"/>
        <v>Feb</v>
      </c>
      <c r="T1881" s="9" t="str">
        <f t="shared" si="208"/>
        <v>Mar</v>
      </c>
      <c r="U1881">
        <f t="shared" si="20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203"/>
        <v>0.20080000000000001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9" t="str">
        <f t="shared" si="207"/>
        <v>Mar</v>
      </c>
      <c r="T1882" s="9" t="str">
        <f t="shared" si="208"/>
        <v>Mar</v>
      </c>
      <c r="U1882">
        <f t="shared" si="20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203"/>
        <v>1.726845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9" t="str">
        <f t="shared" si="207"/>
        <v>Feb</v>
      </c>
      <c r="T1883" s="9" t="str">
        <f t="shared" si="208"/>
        <v>Mar</v>
      </c>
      <c r="U1883">
        <f t="shared" si="20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203"/>
        <v>1.008955223880597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9" t="str">
        <f t="shared" si="207"/>
        <v>Jun</v>
      </c>
      <c r="T1884" s="9" t="str">
        <f t="shared" si="208"/>
        <v>Jul</v>
      </c>
      <c r="U1884">
        <f t="shared" si="20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203"/>
        <v>1.0480480480480481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9" t="str">
        <f t="shared" si="207"/>
        <v>Mar</v>
      </c>
      <c r="T1885" s="9" t="str">
        <f t="shared" si="208"/>
        <v>Apr</v>
      </c>
      <c r="U1885">
        <f t="shared" si="20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203"/>
        <v>1.351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9" t="str">
        <f t="shared" si="207"/>
        <v>Oct</v>
      </c>
      <c r="T1886" s="9" t="str">
        <f t="shared" si="208"/>
        <v>Nov</v>
      </c>
      <c r="U1886">
        <f t="shared" si="20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203"/>
        <v>1.1632786885245903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9" t="str">
        <f t="shared" si="207"/>
        <v>Jul</v>
      </c>
      <c r="T1887" s="9" t="str">
        <f t="shared" si="208"/>
        <v>Aug</v>
      </c>
      <c r="U1887">
        <f t="shared" si="20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203"/>
        <v>1.0208333333333333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9" t="str">
        <f t="shared" si="207"/>
        <v>Oct</v>
      </c>
      <c r="T1888" s="9" t="str">
        <f t="shared" si="208"/>
        <v>Nov</v>
      </c>
      <c r="U1888">
        <f t="shared" si="20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203"/>
        <v>1.1116666666666666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9" t="str">
        <f t="shared" si="207"/>
        <v>Nov</v>
      </c>
      <c r="T1889" s="9" t="str">
        <f t="shared" si="208"/>
        <v>Dec</v>
      </c>
      <c r="U1889">
        <f t="shared" si="20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203"/>
        <v>1.6608000000000001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9" t="str">
        <f t="shared" si="207"/>
        <v>May</v>
      </c>
      <c r="T1890" s="9" t="str">
        <f t="shared" si="208"/>
        <v>May</v>
      </c>
      <c r="U1890">
        <f t="shared" si="20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203"/>
        <v>1.0660000000000001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9" t="str">
        <f t="shared" si="207"/>
        <v>Jan</v>
      </c>
      <c r="T1891" s="9" t="str">
        <f t="shared" si="208"/>
        <v>Mar</v>
      </c>
      <c r="U1891">
        <f t="shared" si="20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203"/>
        <v>1.4458441666666668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9" t="str">
        <f t="shared" si="207"/>
        <v>Nov</v>
      </c>
      <c r="T1892" s="9" t="str">
        <f t="shared" si="208"/>
        <v>Dec</v>
      </c>
      <c r="U1892">
        <f t="shared" si="20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203"/>
        <v>1.0555000000000001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9" t="str">
        <f t="shared" si="207"/>
        <v>Jun</v>
      </c>
      <c r="T1893" s="9" t="str">
        <f t="shared" si="208"/>
        <v>Jul</v>
      </c>
      <c r="U1893">
        <f t="shared" si="20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203"/>
        <v>1.3660000000000001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9" t="str">
        <f t="shared" si="207"/>
        <v>May</v>
      </c>
      <c r="T1894" s="9" t="str">
        <f t="shared" si="208"/>
        <v>Jun</v>
      </c>
      <c r="U1894">
        <f t="shared" si="20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203"/>
        <v>1.04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9" t="str">
        <f t="shared" si="207"/>
        <v>Mar</v>
      </c>
      <c r="T1895" s="9" t="str">
        <f t="shared" si="208"/>
        <v>Apr</v>
      </c>
      <c r="U1895">
        <f t="shared" si="20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203"/>
        <v>1.145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 t="str">
        <f t="shared" si="207"/>
        <v>Jan</v>
      </c>
      <c r="T1896" s="9" t="str">
        <f t="shared" si="208"/>
        <v>Feb</v>
      </c>
      <c r="U1896">
        <f t="shared" si="20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203"/>
        <v>1.0171957671957672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9" t="str">
        <f t="shared" si="207"/>
        <v>Sep</v>
      </c>
      <c r="T1897" s="9" t="str">
        <f t="shared" si="208"/>
        <v>Oct</v>
      </c>
      <c r="U1897">
        <f t="shared" si="20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203"/>
        <v>1.2394678492239468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 t="str">
        <f t="shared" si="207"/>
        <v>Mar</v>
      </c>
      <c r="T1898" s="9" t="str">
        <f t="shared" si="208"/>
        <v>Apr</v>
      </c>
      <c r="U1898">
        <f t="shared" si="20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203"/>
        <v>1.0245669291338582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9" t="str">
        <f t="shared" si="207"/>
        <v>Feb</v>
      </c>
      <c r="T1899" s="9" t="str">
        <f t="shared" si="208"/>
        <v>Mar</v>
      </c>
      <c r="U1899">
        <f t="shared" si="20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203"/>
        <v>1.4450000000000001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9" t="str">
        <f t="shared" si="207"/>
        <v>Dec</v>
      </c>
      <c r="T1900" s="9" t="str">
        <f t="shared" si="208"/>
        <v>Feb</v>
      </c>
      <c r="U1900">
        <f t="shared" si="20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203"/>
        <v>1.3333333333333333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9" t="str">
        <f t="shared" si="207"/>
        <v>Feb</v>
      </c>
      <c r="T1901" s="9" t="str">
        <f t="shared" si="208"/>
        <v>Mar</v>
      </c>
      <c r="U1901">
        <f t="shared" si="20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203"/>
        <v>1.0936440000000001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9" t="str">
        <f t="shared" si="207"/>
        <v>Sep</v>
      </c>
      <c r="T1902" s="9" t="str">
        <f t="shared" si="208"/>
        <v>Oct</v>
      </c>
      <c r="U1902">
        <f t="shared" si="20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203"/>
        <v>2.696969696969697E-2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 t="str">
        <f t="shared" si="207"/>
        <v>Apr</v>
      </c>
      <c r="T1903" s="9" t="str">
        <f t="shared" si="208"/>
        <v>May</v>
      </c>
      <c r="U1903">
        <f t="shared" si="20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203"/>
        <v>1.2E-2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 t="str">
        <f t="shared" si="207"/>
        <v>Feb</v>
      </c>
      <c r="T1904" s="9" t="str">
        <f t="shared" si="208"/>
        <v>Mar</v>
      </c>
      <c r="U1904">
        <f t="shared" si="20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203"/>
        <v>0.46600000000000003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9" t="str">
        <f t="shared" si="207"/>
        <v>Nov</v>
      </c>
      <c r="T1905" s="9" t="str">
        <f t="shared" si="208"/>
        <v>Jan</v>
      </c>
      <c r="U1905">
        <f t="shared" si="20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203"/>
        <v>1E-3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 t="str">
        <f t="shared" si="207"/>
        <v>Nov</v>
      </c>
      <c r="T1906" s="9" t="str">
        <f t="shared" si="208"/>
        <v>Jan</v>
      </c>
      <c r="U1906">
        <f t="shared" si="20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203"/>
        <v>1.6800000000000001E-3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 t="str">
        <f t="shared" si="207"/>
        <v>Aug</v>
      </c>
      <c r="T1907" s="9" t="str">
        <f t="shared" si="208"/>
        <v>Sep</v>
      </c>
      <c r="U1907">
        <f t="shared" si="20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203"/>
        <v>0.42759999999999998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9" t="str">
        <f t="shared" si="207"/>
        <v>May</v>
      </c>
      <c r="T1908" s="9" t="str">
        <f t="shared" si="208"/>
        <v>Jun</v>
      </c>
      <c r="U1908">
        <f t="shared" si="20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203"/>
        <v>2.8333333333333335E-3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 t="str">
        <f t="shared" si="207"/>
        <v>May</v>
      </c>
      <c r="T1909" s="9" t="str">
        <f t="shared" si="208"/>
        <v>May</v>
      </c>
      <c r="U1909">
        <f t="shared" si="20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203"/>
        <v>1.7319999999999999E-2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 t="str">
        <f t="shared" si="207"/>
        <v>Nov</v>
      </c>
      <c r="T1910" s="9" t="str">
        <f t="shared" si="208"/>
        <v>Dec</v>
      </c>
      <c r="U1910">
        <f t="shared" si="20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203"/>
        <v>0.14111428571428572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9" t="str">
        <f t="shared" si="207"/>
        <v>Sep</v>
      </c>
      <c r="T1911" s="9" t="str">
        <f t="shared" si="208"/>
        <v>Oct</v>
      </c>
      <c r="U1911">
        <f t="shared" si="20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203"/>
        <v>0.39395294117647056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9" t="str">
        <f t="shared" si="207"/>
        <v>Sep</v>
      </c>
      <c r="T1912" s="9" t="str">
        <f t="shared" si="208"/>
        <v>Oct</v>
      </c>
      <c r="U1912">
        <f t="shared" si="20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203"/>
        <v>2.3529411764705883E-4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 t="str">
        <f t="shared" si="207"/>
        <v>Jul</v>
      </c>
      <c r="T1913" s="9" t="str">
        <f t="shared" si="208"/>
        <v>Aug</v>
      </c>
      <c r="U1913">
        <f t="shared" si="20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203"/>
        <v>0.59299999999999997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9" t="str">
        <f t="shared" si="207"/>
        <v>May</v>
      </c>
      <c r="T1914" s="9" t="str">
        <f t="shared" si="208"/>
        <v>Jun</v>
      </c>
      <c r="U1914">
        <f t="shared" si="20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203"/>
        <v>1.3270833333333334E-2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 t="str">
        <f t="shared" si="207"/>
        <v>Sep</v>
      </c>
      <c r="T1915" s="9" t="str">
        <f t="shared" si="208"/>
        <v>Oct</v>
      </c>
      <c r="U1915">
        <f t="shared" si="20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203"/>
        <v>9.0090090090090086E-2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 t="str">
        <f t="shared" si="207"/>
        <v>Oct</v>
      </c>
      <c r="T1916" s="9" t="str">
        <f t="shared" si="208"/>
        <v>Oct</v>
      </c>
      <c r="U1916">
        <f t="shared" si="20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203"/>
        <v>1.6E-2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 t="str">
        <f t="shared" si="207"/>
        <v>Aug</v>
      </c>
      <c r="T1917" s="9" t="str">
        <f t="shared" si="208"/>
        <v>Sep</v>
      </c>
      <c r="U1917">
        <f t="shared" si="20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203"/>
        <v>5.1000000000000004E-3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 t="str">
        <f t="shared" si="207"/>
        <v>Oct</v>
      </c>
      <c r="T1918" s="9" t="str">
        <f t="shared" si="208"/>
        <v>Nov</v>
      </c>
      <c r="U1918">
        <f t="shared" si="20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203"/>
        <v>0.52570512820512816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9" t="str">
        <f t="shared" si="207"/>
        <v>Jan</v>
      </c>
      <c r="T1919" s="9" t="str">
        <f t="shared" si="208"/>
        <v>Feb</v>
      </c>
      <c r="U1919">
        <f t="shared" si="20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203"/>
        <v>1.04E-2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9" t="str">
        <f t="shared" si="207"/>
        <v>Jul</v>
      </c>
      <c r="T1920" s="9" t="str">
        <f t="shared" si="208"/>
        <v>Aug</v>
      </c>
      <c r="U1920">
        <f t="shared" si="20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203"/>
        <v>0.47399999999999998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9" t="str">
        <f t="shared" si="207"/>
        <v>Apr</v>
      </c>
      <c r="T1921" s="9" t="str">
        <f t="shared" si="208"/>
        <v>May</v>
      </c>
      <c r="U1921">
        <f t="shared" si="20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203"/>
        <v>0.43030000000000002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9" t="str">
        <f t="shared" si="207"/>
        <v>Sep</v>
      </c>
      <c r="T1922" s="9" t="str">
        <f t="shared" si="208"/>
        <v>Oct</v>
      </c>
      <c r="U1922">
        <f t="shared" si="20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210">E1923/D1923</f>
        <v>1.3680000000000001</v>
      </c>
      <c r="P1923" s="6">
        <f t="shared" ref="P1923:P1986" si="211">E1923/L1923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9" t="str">
        <f t="shared" ref="S1923:S1986" si="214">TEXT((J1923/86400)+25569+(-5/24),"mmm")</f>
        <v>Jun</v>
      </c>
      <c r="T1923" s="9" t="str">
        <f t="shared" ref="T1923:T1986" si="215">TEXT((I1923/86400)+25569+(-5/24),"mmm")</f>
        <v>Jul</v>
      </c>
      <c r="U1923">
        <f t="shared" ref="U1923:U1986" si="216">YEAR((J1923/86400)+25569+(-5/24))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210"/>
        <v>1.1555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9" t="str">
        <f t="shared" si="214"/>
        <v>Nov</v>
      </c>
      <c r="T1924" s="9" t="str">
        <f t="shared" si="215"/>
        <v>Dec</v>
      </c>
      <c r="U1924">
        <f t="shared" si="216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210"/>
        <v>2.4079999999999999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9" t="str">
        <f t="shared" si="214"/>
        <v>Aug</v>
      </c>
      <c r="T1925" s="9" t="str">
        <f t="shared" si="215"/>
        <v>Sep</v>
      </c>
      <c r="U1925">
        <f t="shared" si="216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210"/>
        <v>1.1439999999999999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 t="str">
        <f t="shared" si="214"/>
        <v>Dec</v>
      </c>
      <c r="T1926" s="9" t="str">
        <f t="shared" si="215"/>
        <v>Jan</v>
      </c>
      <c r="U1926">
        <f t="shared" si="216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210"/>
        <v>1.1033333333333333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9" t="str">
        <f t="shared" si="214"/>
        <v>Sep</v>
      </c>
      <c r="T1927" s="9" t="str">
        <f t="shared" si="215"/>
        <v>Oct</v>
      </c>
      <c r="U1927">
        <f t="shared" si="216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210"/>
        <v>1.9537933333333333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9" t="str">
        <f t="shared" si="214"/>
        <v>Oct</v>
      </c>
      <c r="T1928" s="9" t="str">
        <f t="shared" si="215"/>
        <v>Nov</v>
      </c>
      <c r="U1928">
        <f t="shared" si="21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210"/>
        <v>1.0333333333333334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9" t="str">
        <f t="shared" si="214"/>
        <v>Feb</v>
      </c>
      <c r="T1929" s="9" t="str">
        <f t="shared" si="215"/>
        <v>Mar</v>
      </c>
      <c r="U1929">
        <f t="shared" si="216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210"/>
        <v>1.031372549019608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9" t="str">
        <f t="shared" si="214"/>
        <v>Apr</v>
      </c>
      <c r="T1930" s="9" t="str">
        <f t="shared" si="215"/>
        <v>May</v>
      </c>
      <c r="U1930">
        <f t="shared" si="216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210"/>
        <v>1.003125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 t="str">
        <f t="shared" si="214"/>
        <v>May</v>
      </c>
      <c r="T1931" s="9" t="str">
        <f t="shared" si="215"/>
        <v>Jul</v>
      </c>
      <c r="U1931">
        <f t="shared" si="216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210"/>
        <v>1.27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9" t="str">
        <f t="shared" si="214"/>
        <v>May</v>
      </c>
      <c r="T1932" s="9" t="str">
        <f t="shared" si="215"/>
        <v>Jul</v>
      </c>
      <c r="U1932">
        <f t="shared" si="216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210"/>
        <v>1.20601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9" t="str">
        <f t="shared" si="214"/>
        <v>May</v>
      </c>
      <c r="T1933" s="9" t="str">
        <f t="shared" si="215"/>
        <v>May</v>
      </c>
      <c r="U1933">
        <f t="shared" si="21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210"/>
        <v>1.0699047619047619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9" t="str">
        <f t="shared" si="214"/>
        <v>Jan</v>
      </c>
      <c r="T1934" s="9" t="str">
        <f t="shared" si="215"/>
        <v>Jan</v>
      </c>
      <c r="U1934">
        <f t="shared" si="21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210"/>
        <v>1.7243333333333333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9" t="str">
        <f t="shared" si="214"/>
        <v>Aug</v>
      </c>
      <c r="T1935" s="9" t="str">
        <f t="shared" si="215"/>
        <v>Sep</v>
      </c>
      <c r="U1935">
        <f t="shared" si="21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210"/>
        <v>1.2362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9" t="str">
        <f t="shared" si="214"/>
        <v>Nov</v>
      </c>
      <c r="T1936" s="9" t="str">
        <f t="shared" si="215"/>
        <v>Dec</v>
      </c>
      <c r="U1936">
        <f t="shared" si="21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210"/>
        <v>1.0840000000000001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 t="str">
        <f t="shared" si="214"/>
        <v>May</v>
      </c>
      <c r="T1937" s="9" t="str">
        <f t="shared" si="215"/>
        <v>Jun</v>
      </c>
      <c r="U1937">
        <f t="shared" si="21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210"/>
        <v>1.1652013333333333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9" t="str">
        <f t="shared" si="214"/>
        <v>Nov</v>
      </c>
      <c r="T1938" s="9" t="str">
        <f t="shared" si="215"/>
        <v>Dec</v>
      </c>
      <c r="U1938">
        <f t="shared" si="21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210"/>
        <v>1.8724499999999999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9" t="str">
        <f t="shared" si="214"/>
        <v>May</v>
      </c>
      <c r="T1939" s="9" t="str">
        <f t="shared" si="215"/>
        <v>Jun</v>
      </c>
      <c r="U1939">
        <f t="shared" si="21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210"/>
        <v>1.1593333333333333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9" t="str">
        <f t="shared" si="214"/>
        <v>Jun</v>
      </c>
      <c r="T1940" s="9" t="str">
        <f t="shared" si="215"/>
        <v>Jul</v>
      </c>
      <c r="U1940">
        <f t="shared" si="21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210"/>
        <v>1.107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9" t="str">
        <f t="shared" si="214"/>
        <v>Feb</v>
      </c>
      <c r="T1941" s="9" t="str">
        <f t="shared" si="215"/>
        <v>Mar</v>
      </c>
      <c r="U1941">
        <f t="shared" si="21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210"/>
        <v>1.7092307692307693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9" t="str">
        <f t="shared" si="214"/>
        <v>May</v>
      </c>
      <c r="T1942" s="9" t="str">
        <f t="shared" si="215"/>
        <v>Jun</v>
      </c>
      <c r="U1942">
        <f t="shared" si="21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210"/>
        <v>1.2611835600000001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9" t="str">
        <f t="shared" si="214"/>
        <v>Apr</v>
      </c>
      <c r="T1943" s="9" t="str">
        <f t="shared" si="215"/>
        <v>May</v>
      </c>
      <c r="U1943">
        <f t="shared" si="21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210"/>
        <v>1.3844033333333334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9" t="str">
        <f t="shared" si="214"/>
        <v>Apr</v>
      </c>
      <c r="T1944" s="9" t="str">
        <f t="shared" si="215"/>
        <v>Jul</v>
      </c>
      <c r="U1944">
        <f t="shared" si="21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210"/>
        <v>17.052499999999998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9" t="str">
        <f t="shared" si="214"/>
        <v>Jun</v>
      </c>
      <c r="T1945" s="9" t="str">
        <f t="shared" si="215"/>
        <v>Aug</v>
      </c>
      <c r="U1945">
        <f t="shared" si="21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210"/>
        <v>7.8805550000000002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9" t="str">
        <f t="shared" si="214"/>
        <v>Apr</v>
      </c>
      <c r="T1946" s="9" t="str">
        <f t="shared" si="215"/>
        <v>May</v>
      </c>
      <c r="U1946">
        <f t="shared" si="21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210"/>
        <v>3.4801799999999998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9" t="str">
        <f t="shared" si="214"/>
        <v>Jun</v>
      </c>
      <c r="T1947" s="9" t="str">
        <f t="shared" si="215"/>
        <v>Jul</v>
      </c>
      <c r="U1947">
        <f t="shared" si="21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210"/>
        <v>1.4974666666666667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9" t="str">
        <f t="shared" si="214"/>
        <v>Feb</v>
      </c>
      <c r="T1948" s="9" t="str">
        <f t="shared" si="215"/>
        <v>Apr</v>
      </c>
      <c r="U1948">
        <f t="shared" si="21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210"/>
        <v>1.0063375000000001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9" t="str">
        <f t="shared" si="214"/>
        <v>Oct</v>
      </c>
      <c r="T1949" s="9" t="str">
        <f t="shared" si="215"/>
        <v>Nov</v>
      </c>
      <c r="U1949">
        <f t="shared" si="21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210"/>
        <v>8.0021100000000001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9" t="str">
        <f t="shared" si="214"/>
        <v>Apr</v>
      </c>
      <c r="T1950" s="9" t="str">
        <f t="shared" si="215"/>
        <v>Jun</v>
      </c>
      <c r="U1950">
        <f t="shared" si="21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210"/>
        <v>1.0600260000000001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9" t="str">
        <f t="shared" si="214"/>
        <v>Jun</v>
      </c>
      <c r="T1951" s="9" t="str">
        <f t="shared" si="215"/>
        <v>Jul</v>
      </c>
      <c r="U1951">
        <f t="shared" si="21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210"/>
        <v>2.0051866666666669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9" t="str">
        <f t="shared" si="214"/>
        <v>Mar</v>
      </c>
      <c r="T1952" s="9" t="str">
        <f t="shared" si="215"/>
        <v>Apr</v>
      </c>
      <c r="U1952">
        <f t="shared" si="21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210"/>
        <v>2.1244399999999999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9" t="str">
        <f t="shared" si="214"/>
        <v>Oct</v>
      </c>
      <c r="T1953" s="9" t="str">
        <f t="shared" si="215"/>
        <v>Nov</v>
      </c>
      <c r="U1953">
        <f t="shared" si="21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210"/>
        <v>1.9847237142857144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9" t="str">
        <f t="shared" si="214"/>
        <v>Sep</v>
      </c>
      <c r="T1954" s="9" t="str">
        <f t="shared" si="215"/>
        <v>Oct</v>
      </c>
      <c r="U1954">
        <f t="shared" si="21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210"/>
        <v>2.2594666666666665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9" t="str">
        <f t="shared" si="214"/>
        <v>Feb</v>
      </c>
      <c r="T1955" s="9" t="str">
        <f t="shared" si="215"/>
        <v>Mar</v>
      </c>
      <c r="U1955">
        <f t="shared" si="21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210"/>
        <v>6.9894800000000004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9" t="str">
        <f t="shared" si="214"/>
        <v>Jan</v>
      </c>
      <c r="T1956" s="9" t="str">
        <f t="shared" si="215"/>
        <v>Mar</v>
      </c>
      <c r="U1956">
        <f t="shared" si="21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210"/>
        <v>3.9859528571428569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9" t="str">
        <f t="shared" si="214"/>
        <v>Apr</v>
      </c>
      <c r="T1957" s="9" t="str">
        <f t="shared" si="215"/>
        <v>May</v>
      </c>
      <c r="U1957">
        <f t="shared" si="21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210"/>
        <v>2.9403333333333332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9" t="str">
        <f t="shared" si="214"/>
        <v>Mar</v>
      </c>
      <c r="T1958" s="9" t="str">
        <f t="shared" si="215"/>
        <v>Apr</v>
      </c>
      <c r="U1958">
        <f t="shared" si="21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210"/>
        <v>1.6750470000000002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9" t="str">
        <f t="shared" si="214"/>
        <v>Sep</v>
      </c>
      <c r="T1959" s="9" t="str">
        <f t="shared" si="215"/>
        <v>Oct</v>
      </c>
      <c r="U1959">
        <f t="shared" si="21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210"/>
        <v>14.355717142857143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9" t="str">
        <f t="shared" si="214"/>
        <v>Feb</v>
      </c>
      <c r="T1960" s="9" t="str">
        <f t="shared" si="215"/>
        <v>Mar</v>
      </c>
      <c r="U1960">
        <f t="shared" si="21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210"/>
        <v>1.5673440000000001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9" t="str">
        <f t="shared" si="214"/>
        <v>Aug</v>
      </c>
      <c r="T1961" s="9" t="str">
        <f t="shared" si="215"/>
        <v>Sep</v>
      </c>
      <c r="U1961">
        <f t="shared" si="21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210"/>
        <v>1.1790285714285715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9" t="str">
        <f t="shared" si="214"/>
        <v>Nov</v>
      </c>
      <c r="T1962" s="9" t="str">
        <f t="shared" si="215"/>
        <v>Dec</v>
      </c>
      <c r="U1962">
        <f t="shared" si="21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210"/>
        <v>11.053811999999999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9" t="str">
        <f t="shared" si="214"/>
        <v>Aug</v>
      </c>
      <c r="T1963" s="9" t="str">
        <f t="shared" si="215"/>
        <v>Oct</v>
      </c>
      <c r="U1963">
        <f t="shared" si="21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210"/>
        <v>1.9292499999999999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9" t="str">
        <f t="shared" si="214"/>
        <v>Apr</v>
      </c>
      <c r="T1964" s="9" t="str">
        <f t="shared" si="215"/>
        <v>May</v>
      </c>
      <c r="U1964">
        <f t="shared" si="21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210"/>
        <v>1.268842105263158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 t="str">
        <f t="shared" si="214"/>
        <v>Aug</v>
      </c>
      <c r="T1965" s="9" t="str">
        <f t="shared" si="215"/>
        <v>Sep</v>
      </c>
      <c r="U1965">
        <f t="shared" si="21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210"/>
        <v>2.5957748878923765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9" t="str">
        <f t="shared" si="214"/>
        <v>Mar</v>
      </c>
      <c r="T1966" s="9" t="str">
        <f t="shared" si="215"/>
        <v>Apr</v>
      </c>
      <c r="U1966">
        <f t="shared" si="21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210"/>
        <v>2.6227999999999998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9" t="str">
        <f t="shared" si="214"/>
        <v>Dec</v>
      </c>
      <c r="T1967" s="9" t="str">
        <f t="shared" si="215"/>
        <v>Jan</v>
      </c>
      <c r="U1967">
        <f t="shared" si="216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210"/>
        <v>2.0674309000000002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9" t="str">
        <f t="shared" si="214"/>
        <v>Jul</v>
      </c>
      <c r="T1968" s="9" t="str">
        <f t="shared" si="215"/>
        <v>Aug</v>
      </c>
      <c r="U1968">
        <f t="shared" si="21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210"/>
        <v>3.7012999999999998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9" t="str">
        <f t="shared" si="214"/>
        <v>Apr</v>
      </c>
      <c r="T1969" s="9" t="str">
        <f t="shared" si="215"/>
        <v>May</v>
      </c>
      <c r="U1969">
        <f t="shared" si="21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210"/>
        <v>2.8496600000000001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9" t="str">
        <f t="shared" si="214"/>
        <v>Nov</v>
      </c>
      <c r="T1970" s="9" t="str">
        <f t="shared" si="215"/>
        <v>Dec</v>
      </c>
      <c r="U1970">
        <f t="shared" si="21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210"/>
        <v>5.7907999999999999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9" t="str">
        <f t="shared" si="214"/>
        <v>Jul</v>
      </c>
      <c r="T1971" s="9" t="str">
        <f t="shared" si="215"/>
        <v>Aug</v>
      </c>
      <c r="U1971">
        <f t="shared" si="21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210"/>
        <v>11.318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9" t="str">
        <f t="shared" si="214"/>
        <v>Feb</v>
      </c>
      <c r="T1972" s="9" t="str">
        <f t="shared" si="215"/>
        <v>Apr</v>
      </c>
      <c r="U1972">
        <f t="shared" si="21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210"/>
        <v>2.6302771750000002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9" t="str">
        <f t="shared" si="214"/>
        <v>Oct</v>
      </c>
      <c r="T1973" s="9" t="str">
        <f t="shared" si="215"/>
        <v>Nov</v>
      </c>
      <c r="U1973">
        <f t="shared" si="21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210"/>
        <v>6.7447999999999997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9" t="str">
        <f t="shared" si="214"/>
        <v>Oct</v>
      </c>
      <c r="T1974" s="9" t="str">
        <f t="shared" si="215"/>
        <v>Nov</v>
      </c>
      <c r="U1974">
        <f t="shared" si="21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210"/>
        <v>2.5683081313131315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9" t="str">
        <f t="shared" si="214"/>
        <v>Jun</v>
      </c>
      <c r="T1975" s="9" t="str">
        <f t="shared" si="215"/>
        <v>Aug</v>
      </c>
      <c r="U1975">
        <f t="shared" si="21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210"/>
        <v>3.7549600000000001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9" t="str">
        <f t="shared" si="214"/>
        <v>Jun</v>
      </c>
      <c r="T1976" s="9" t="str">
        <f t="shared" si="215"/>
        <v>Aug</v>
      </c>
      <c r="U1976">
        <f t="shared" si="21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210"/>
        <v>2.0870837499999997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9" t="str">
        <f t="shared" si="214"/>
        <v>Feb</v>
      </c>
      <c r="T1977" s="9" t="str">
        <f t="shared" si="215"/>
        <v>Mar</v>
      </c>
      <c r="U1977">
        <f t="shared" si="21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210"/>
        <v>3.4660000000000002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9" t="str">
        <f t="shared" si="214"/>
        <v>Jun</v>
      </c>
      <c r="T1978" s="9" t="str">
        <f t="shared" si="215"/>
        <v>Jul</v>
      </c>
      <c r="U1978">
        <f t="shared" si="21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210"/>
        <v>4.0232999999999999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9" t="str">
        <f t="shared" si="214"/>
        <v>Nov</v>
      </c>
      <c r="T1979" s="9" t="str">
        <f t="shared" si="215"/>
        <v>Dec</v>
      </c>
      <c r="U1979">
        <f t="shared" si="21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210"/>
        <v>10.2684514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9" t="str">
        <f t="shared" si="214"/>
        <v>May</v>
      </c>
      <c r="T1980" s="9" t="str">
        <f t="shared" si="215"/>
        <v>Jun</v>
      </c>
      <c r="U1980">
        <f t="shared" si="21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210"/>
        <v>1.14901155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9" t="str">
        <f t="shared" si="214"/>
        <v>Oct</v>
      </c>
      <c r="T1981" s="9" t="str">
        <f t="shared" si="215"/>
        <v>Nov</v>
      </c>
      <c r="U1981">
        <f t="shared" si="21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210"/>
        <v>3.5482402000000004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9" t="str">
        <f t="shared" si="214"/>
        <v>Feb</v>
      </c>
      <c r="T1982" s="9" t="str">
        <f t="shared" si="215"/>
        <v>Apr</v>
      </c>
      <c r="U1982">
        <f t="shared" si="21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210"/>
        <v>5.0799999999999998E-2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 t="str">
        <f t="shared" si="214"/>
        <v>Jun</v>
      </c>
      <c r="T1983" s="9" t="str">
        <f t="shared" si="215"/>
        <v>Jul</v>
      </c>
      <c r="U1983">
        <f t="shared" si="21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9" t="str">
        <f t="shared" si="214"/>
        <v>Nov</v>
      </c>
      <c r="T1984" s="9" t="str">
        <f t="shared" si="215"/>
        <v>Dec</v>
      </c>
      <c r="U1984">
        <f t="shared" si="21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210"/>
        <v>4.2999999999999997E-2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9" t="str">
        <f t="shared" si="214"/>
        <v>Aug</v>
      </c>
      <c r="T1985" s="9" t="str">
        <f t="shared" si="215"/>
        <v>Sep</v>
      </c>
      <c r="U1985">
        <f t="shared" si="21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210"/>
        <v>0.21146666666666666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9" t="str">
        <f t="shared" si="214"/>
        <v>Oct</v>
      </c>
      <c r="T1986" s="9" t="str">
        <f t="shared" si="215"/>
        <v>Nov</v>
      </c>
      <c r="U1986">
        <f t="shared" si="21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217">E1987/D1987</f>
        <v>3.1875000000000001E-2</v>
      </c>
      <c r="P1987" s="6">
        <f t="shared" ref="P1987:P2050" si="218">E1987/L1987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9" t="str">
        <f t="shared" ref="S1987:S2050" si="221">TEXT((J1987/86400)+25569+(-5/24),"mmm")</f>
        <v>Jul</v>
      </c>
      <c r="T1987" s="9" t="str">
        <f t="shared" ref="T1987:T2050" si="222">TEXT((I1987/86400)+25569+(-5/24),"mmm")</f>
        <v>Aug</v>
      </c>
      <c r="U1987">
        <f t="shared" ref="U1987:U2050" si="223">YEAR((J1987/86400)+25569+(-5/24))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217"/>
        <v>5.0000000000000001E-4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 t="str">
        <f t="shared" si="221"/>
        <v>Feb</v>
      </c>
      <c r="T1988" s="9" t="str">
        <f t="shared" si="222"/>
        <v>Mar</v>
      </c>
      <c r="U1988">
        <f t="shared" si="223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217"/>
        <v>0.42472727272727273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9" t="str">
        <f t="shared" si="221"/>
        <v>Jan</v>
      </c>
      <c r="T1989" s="9" t="str">
        <f t="shared" si="222"/>
        <v>Mar</v>
      </c>
      <c r="U1989">
        <f t="shared" si="223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217"/>
        <v>4.1666666666666666E-3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 t="str">
        <f t="shared" si="221"/>
        <v>Jul</v>
      </c>
      <c r="T1990" s="9" t="str">
        <f t="shared" si="222"/>
        <v>Aug</v>
      </c>
      <c r="U1990">
        <f t="shared" si="223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217"/>
        <v>0.01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 t="str">
        <f t="shared" si="221"/>
        <v>Nov</v>
      </c>
      <c r="T1991" s="9" t="str">
        <f t="shared" si="222"/>
        <v>Dec</v>
      </c>
      <c r="U1991">
        <f t="shared" si="223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217"/>
        <v>0.16966666666666666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 t="str">
        <f t="shared" si="221"/>
        <v>Jan</v>
      </c>
      <c r="T1992" s="9" t="str">
        <f t="shared" si="222"/>
        <v>Feb</v>
      </c>
      <c r="U1992">
        <f t="shared" si="223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217"/>
        <v>7.0000000000000007E-2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9" t="str">
        <f t="shared" si="221"/>
        <v>Jun</v>
      </c>
      <c r="T1993" s="9" t="str">
        <f t="shared" si="222"/>
        <v>Jul</v>
      </c>
      <c r="U1993">
        <f t="shared" si="223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217"/>
        <v>1.3333333333333333E-3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 t="str">
        <f t="shared" si="221"/>
        <v>Jan</v>
      </c>
      <c r="T1994" s="9" t="str">
        <f t="shared" si="222"/>
        <v>Feb</v>
      </c>
      <c r="U1994">
        <f t="shared" si="223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9" t="str">
        <f t="shared" si="221"/>
        <v>Nov</v>
      </c>
      <c r="T1995" s="9" t="str">
        <f t="shared" si="222"/>
        <v>Dec</v>
      </c>
      <c r="U1995">
        <f t="shared" si="223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9" t="str">
        <f t="shared" si="221"/>
        <v>Oct</v>
      </c>
      <c r="T1996" s="9" t="str">
        <f t="shared" si="222"/>
        <v>Dec</v>
      </c>
      <c r="U1996">
        <f t="shared" si="223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217"/>
        <v>7.8E-2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 t="str">
        <f t="shared" si="221"/>
        <v>Jun</v>
      </c>
      <c r="T1997" s="9" t="str">
        <f t="shared" si="222"/>
        <v>Jul</v>
      </c>
      <c r="U1997">
        <f t="shared" si="223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9" t="str">
        <f t="shared" si="221"/>
        <v>Jun</v>
      </c>
      <c r="T1998" s="9" t="str">
        <f t="shared" si="222"/>
        <v>Jul</v>
      </c>
      <c r="U1998">
        <f t="shared" si="223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9" t="str">
        <f t="shared" si="221"/>
        <v>Jul</v>
      </c>
      <c r="T1999" s="9" t="str">
        <f t="shared" si="222"/>
        <v>Aug</v>
      </c>
      <c r="U1999">
        <f t="shared" si="223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217"/>
        <v>0.26200000000000001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9" t="str">
        <f t="shared" si="221"/>
        <v>Jun</v>
      </c>
      <c r="T2000" s="9" t="str">
        <f t="shared" si="222"/>
        <v>Jul</v>
      </c>
      <c r="U2000">
        <f t="shared" si="223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217"/>
        <v>7.6129032258064515E-3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9" t="str">
        <f t="shared" si="221"/>
        <v>Oct</v>
      </c>
      <c r="T2001" s="9" t="str">
        <f t="shared" si="222"/>
        <v>Nov</v>
      </c>
      <c r="U2001">
        <f t="shared" si="223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217"/>
        <v>0.125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 t="str">
        <f t="shared" si="221"/>
        <v>Dec</v>
      </c>
      <c r="T2002" s="9" t="str">
        <f t="shared" si="222"/>
        <v>Jan</v>
      </c>
      <c r="U2002">
        <f t="shared" si="223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217"/>
        <v>3.8212909090909091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9" t="str">
        <f t="shared" si="221"/>
        <v>May</v>
      </c>
      <c r="T2003" s="9" t="str">
        <f t="shared" si="222"/>
        <v>Jun</v>
      </c>
      <c r="U2003">
        <f t="shared" si="223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217"/>
        <v>2.1679422000000002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9" t="str">
        <f t="shared" si="221"/>
        <v>Dec</v>
      </c>
      <c r="T2004" s="9" t="str">
        <f t="shared" si="222"/>
        <v>Jan</v>
      </c>
      <c r="U2004">
        <f t="shared" si="223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217"/>
        <v>3.12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9" t="str">
        <f t="shared" si="221"/>
        <v>Jun</v>
      </c>
      <c r="T2005" s="9" t="str">
        <f t="shared" si="222"/>
        <v>Jul</v>
      </c>
      <c r="U2005">
        <f t="shared" si="223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217"/>
        <v>2.3442048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9" t="str">
        <f t="shared" si="221"/>
        <v>Jun</v>
      </c>
      <c r="T2006" s="9" t="str">
        <f t="shared" si="222"/>
        <v>Jul</v>
      </c>
      <c r="U2006">
        <f t="shared" si="223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217"/>
        <v>1.236801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9" t="str">
        <f t="shared" si="221"/>
        <v>Sep</v>
      </c>
      <c r="T2007" s="9" t="str">
        <f t="shared" si="222"/>
        <v>Oct</v>
      </c>
      <c r="U2007">
        <f t="shared" si="223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217"/>
        <v>2.4784000000000002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9" t="str">
        <f t="shared" si="221"/>
        <v>Oct</v>
      </c>
      <c r="T2008" s="9" t="str">
        <f t="shared" si="222"/>
        <v>Dec</v>
      </c>
      <c r="U2008">
        <f t="shared" si="223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217"/>
        <v>1.157092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9" t="str">
        <f t="shared" si="221"/>
        <v>Jun</v>
      </c>
      <c r="T2009" s="9" t="str">
        <f t="shared" si="222"/>
        <v>Aug</v>
      </c>
      <c r="U2009">
        <f t="shared" si="223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217"/>
        <v>1.1707484768810599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9" t="str">
        <f t="shared" si="221"/>
        <v>Aug</v>
      </c>
      <c r="T2010" s="9" t="str">
        <f t="shared" si="222"/>
        <v>Sep</v>
      </c>
      <c r="U2010">
        <f t="shared" si="223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217"/>
        <v>3.05158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9" t="str">
        <f t="shared" si="221"/>
        <v>Oct</v>
      </c>
      <c r="T2011" s="9" t="str">
        <f t="shared" si="222"/>
        <v>Nov</v>
      </c>
      <c r="U2011">
        <f t="shared" si="223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217"/>
        <v>3.2005299999999997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9" t="str">
        <f t="shared" si="221"/>
        <v>Jul</v>
      </c>
      <c r="T2012" s="9" t="str">
        <f t="shared" si="222"/>
        <v>Aug</v>
      </c>
      <c r="U2012">
        <f t="shared" si="223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217"/>
        <v>8.1956399999999991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9" t="str">
        <f t="shared" si="221"/>
        <v>Dec</v>
      </c>
      <c r="T2013" s="9" t="str">
        <f t="shared" si="222"/>
        <v>Jan</v>
      </c>
      <c r="U2013">
        <f t="shared" si="223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217"/>
        <v>2.3490000000000002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9" t="str">
        <f t="shared" si="221"/>
        <v>Jan</v>
      </c>
      <c r="T2014" s="9" t="str">
        <f t="shared" si="222"/>
        <v>Feb</v>
      </c>
      <c r="U2014">
        <f t="shared" si="223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217"/>
        <v>4.9491375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9" t="str">
        <f t="shared" si="221"/>
        <v>May</v>
      </c>
      <c r="T2015" s="9" t="str">
        <f t="shared" si="222"/>
        <v>Jul</v>
      </c>
      <c r="U2015">
        <f t="shared" si="223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217"/>
        <v>78.137822333333332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9" t="str">
        <f t="shared" si="221"/>
        <v>Feb</v>
      </c>
      <c r="T2016" s="9" t="str">
        <f t="shared" si="222"/>
        <v>Mar</v>
      </c>
      <c r="U2016">
        <f t="shared" si="223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217"/>
        <v>1.1300013888888889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9" t="str">
        <f t="shared" si="221"/>
        <v>Aug</v>
      </c>
      <c r="T2017" s="9" t="str">
        <f t="shared" si="222"/>
        <v>Sep</v>
      </c>
      <c r="U2017">
        <f t="shared" si="223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217"/>
        <v>9.2154220000000002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9" t="str">
        <f t="shared" si="221"/>
        <v>Feb</v>
      </c>
      <c r="T2018" s="9" t="str">
        <f t="shared" si="222"/>
        <v>Mar</v>
      </c>
      <c r="U2018">
        <f t="shared" si="223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217"/>
        <v>1.2510239999999999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9" t="str">
        <f t="shared" si="221"/>
        <v>Feb</v>
      </c>
      <c r="T2019" s="9" t="str">
        <f t="shared" si="222"/>
        <v>Mar</v>
      </c>
      <c r="U2019">
        <f t="shared" si="223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217"/>
        <v>1.0224343076923077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9" t="str">
        <f t="shared" si="221"/>
        <v>Jul</v>
      </c>
      <c r="T2020" s="9" t="str">
        <f t="shared" si="222"/>
        <v>Aug</v>
      </c>
      <c r="U2020">
        <f t="shared" si="223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217"/>
        <v>4.8490975000000001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9" t="str">
        <f t="shared" si="221"/>
        <v>Aug</v>
      </c>
      <c r="T2021" s="9" t="str">
        <f t="shared" si="222"/>
        <v>Sep</v>
      </c>
      <c r="U2021">
        <f t="shared" si="223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217"/>
        <v>1.9233333333333333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9" t="str">
        <f t="shared" si="221"/>
        <v>Apr</v>
      </c>
      <c r="T2022" s="9" t="str">
        <f t="shared" si="222"/>
        <v>May</v>
      </c>
      <c r="U2022">
        <f t="shared" si="223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217"/>
        <v>2.8109999999999999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9" t="str">
        <f t="shared" si="221"/>
        <v>Aug</v>
      </c>
      <c r="T2023" s="9" t="str">
        <f t="shared" si="222"/>
        <v>Sep</v>
      </c>
      <c r="U2023">
        <f t="shared" si="223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217"/>
        <v>1.2513700000000001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9" t="str">
        <f t="shared" si="221"/>
        <v>May</v>
      </c>
      <c r="T2024" s="9" t="str">
        <f t="shared" si="222"/>
        <v>Jun</v>
      </c>
      <c r="U2024">
        <f t="shared" si="223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217"/>
        <v>1.61459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9" t="str">
        <f t="shared" si="221"/>
        <v>May</v>
      </c>
      <c r="T2025" s="9" t="str">
        <f t="shared" si="222"/>
        <v>Jun</v>
      </c>
      <c r="U2025">
        <f t="shared" si="223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217"/>
        <v>5.8535000000000004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9" t="str">
        <f t="shared" si="221"/>
        <v>Jul</v>
      </c>
      <c r="T2026" s="9" t="str">
        <f t="shared" si="222"/>
        <v>Aug</v>
      </c>
      <c r="U2026">
        <f t="shared" si="223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217"/>
        <v>2.0114999999999998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9" t="str">
        <f t="shared" si="221"/>
        <v>May</v>
      </c>
      <c r="T2027" s="9" t="str">
        <f t="shared" si="222"/>
        <v>Jun</v>
      </c>
      <c r="U2027">
        <f t="shared" si="223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217"/>
        <v>1.3348307999999998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9" t="str">
        <f t="shared" si="221"/>
        <v>Mar</v>
      </c>
      <c r="T2028" s="9" t="str">
        <f t="shared" si="222"/>
        <v>Apr</v>
      </c>
      <c r="U2028">
        <f t="shared" si="223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217"/>
        <v>1.2024900000000001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9" t="str">
        <f t="shared" si="221"/>
        <v>Feb</v>
      </c>
      <c r="T2029" s="9" t="str">
        <f t="shared" si="222"/>
        <v>Mar</v>
      </c>
      <c r="U2029">
        <f t="shared" si="223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217"/>
        <v>1.2616666666666667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9" t="str">
        <f t="shared" si="221"/>
        <v>Feb</v>
      </c>
      <c r="T2030" s="9" t="str">
        <f t="shared" si="222"/>
        <v>Mar</v>
      </c>
      <c r="U2030">
        <f t="shared" si="223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217"/>
        <v>3.6120000000000001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9" t="str">
        <f t="shared" si="221"/>
        <v>Jul</v>
      </c>
      <c r="T2031" s="9" t="str">
        <f t="shared" si="222"/>
        <v>Aug</v>
      </c>
      <c r="U2031">
        <f t="shared" si="223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217"/>
        <v>2.26239013671875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9" t="str">
        <f t="shared" si="221"/>
        <v>Oct</v>
      </c>
      <c r="T2032" s="9" t="str">
        <f t="shared" si="222"/>
        <v>Nov</v>
      </c>
      <c r="U2032">
        <f t="shared" si="223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217"/>
        <v>1.2035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9" t="str">
        <f t="shared" si="221"/>
        <v>Dec</v>
      </c>
      <c r="T2033" s="9" t="str">
        <f t="shared" si="222"/>
        <v>Jan</v>
      </c>
      <c r="U2033">
        <f t="shared" si="223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217"/>
        <v>3.0418799999999999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9" t="str">
        <f t="shared" si="221"/>
        <v>Nov</v>
      </c>
      <c r="T2034" s="9" t="str">
        <f t="shared" si="222"/>
        <v>Dec</v>
      </c>
      <c r="U2034">
        <f t="shared" si="223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217"/>
        <v>1.7867599999999999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9" t="str">
        <f t="shared" si="221"/>
        <v>Mar</v>
      </c>
      <c r="T2035" s="9" t="str">
        <f t="shared" si="222"/>
        <v>Apr</v>
      </c>
      <c r="U2035">
        <f t="shared" si="223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217"/>
        <v>3.868199871794872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9" t="str">
        <f t="shared" si="221"/>
        <v>Mar</v>
      </c>
      <c r="T2036" s="9" t="str">
        <f t="shared" si="222"/>
        <v>May</v>
      </c>
      <c r="U2036">
        <f t="shared" si="223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217"/>
        <v>2.1103642500000004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9" t="str">
        <f t="shared" si="221"/>
        <v>Nov</v>
      </c>
      <c r="T2037" s="9" t="str">
        <f t="shared" si="222"/>
        <v>Dec</v>
      </c>
      <c r="U2037">
        <f t="shared" si="223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217"/>
        <v>1.3166833333333334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9" t="str">
        <f t="shared" si="221"/>
        <v>Apr</v>
      </c>
      <c r="T2038" s="9" t="str">
        <f t="shared" si="222"/>
        <v>May</v>
      </c>
      <c r="U2038">
        <f t="shared" si="223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217"/>
        <v>3.0047639999999998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9" t="str">
        <f t="shared" si="221"/>
        <v>Oct</v>
      </c>
      <c r="T2039" s="9" t="str">
        <f t="shared" si="222"/>
        <v>Dec</v>
      </c>
      <c r="U2039">
        <f t="shared" si="223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217"/>
        <v>4.2051249999999998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9" t="str">
        <f t="shared" si="221"/>
        <v>May</v>
      </c>
      <c r="T2040" s="9" t="str">
        <f t="shared" si="222"/>
        <v>Jul</v>
      </c>
      <c r="U2040">
        <f t="shared" si="223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217"/>
        <v>1.362168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9" t="str">
        <f t="shared" si="221"/>
        <v>Nov</v>
      </c>
      <c r="T2041" s="9" t="str">
        <f t="shared" si="222"/>
        <v>Nov</v>
      </c>
      <c r="U2041">
        <f t="shared" si="223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217"/>
        <v>2.4817133333333334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9" t="str">
        <f t="shared" si="221"/>
        <v>Oct</v>
      </c>
      <c r="T2042" s="9" t="str">
        <f t="shared" si="222"/>
        <v>Nov</v>
      </c>
      <c r="U2042">
        <f t="shared" si="223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217"/>
        <v>1.8186315789473684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9" t="str">
        <f t="shared" si="221"/>
        <v>Oct</v>
      </c>
      <c r="T2043" s="9" t="str">
        <f t="shared" si="222"/>
        <v>Nov</v>
      </c>
      <c r="U2043">
        <f t="shared" si="223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217"/>
        <v>1.2353000000000001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9" t="str">
        <f t="shared" si="221"/>
        <v>Nov</v>
      </c>
      <c r="T2044" s="9" t="str">
        <f t="shared" si="222"/>
        <v>Jan</v>
      </c>
      <c r="U2044">
        <f t="shared" si="223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217"/>
        <v>5.0620938628158845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9" t="str">
        <f t="shared" si="221"/>
        <v>Oct</v>
      </c>
      <c r="T2045" s="9" t="str">
        <f t="shared" si="222"/>
        <v>Dec</v>
      </c>
      <c r="U2045">
        <f t="shared" si="223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217"/>
        <v>1.0821333333333334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9" t="str">
        <f t="shared" si="221"/>
        <v>May</v>
      </c>
      <c r="T2046" s="9" t="str">
        <f t="shared" si="222"/>
        <v>Jun</v>
      </c>
      <c r="U2046">
        <f t="shared" si="223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217"/>
        <v>8.1918387755102042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9" t="str">
        <f t="shared" si="221"/>
        <v>Jun</v>
      </c>
      <c r="T2047" s="9" t="str">
        <f t="shared" si="222"/>
        <v>Jul</v>
      </c>
      <c r="U2047">
        <f t="shared" si="223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217"/>
        <v>1.2110000000000001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9" t="str">
        <f t="shared" si="221"/>
        <v>Apr</v>
      </c>
      <c r="T2048" s="9" t="str">
        <f t="shared" si="222"/>
        <v>May</v>
      </c>
      <c r="U2048">
        <f t="shared" si="223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217"/>
        <v>1.0299897959183673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9" t="str">
        <f t="shared" si="221"/>
        <v>Mar</v>
      </c>
      <c r="T2049" s="9" t="str">
        <f t="shared" si="222"/>
        <v>Apr</v>
      </c>
      <c r="U2049">
        <f t="shared" si="223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217"/>
        <v>1.4833229411764706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9" t="str">
        <f t="shared" si="221"/>
        <v>Apr</v>
      </c>
      <c r="T2050" s="9" t="str">
        <f t="shared" si="222"/>
        <v>May</v>
      </c>
      <c r="U2050">
        <f t="shared" si="223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224">E2051/D2051</f>
        <v>1.2019070000000001</v>
      </c>
      <c r="P2051" s="6">
        <f t="shared" ref="P2051:P2114" si="225">E2051/L2051</f>
        <v>80.991037735849048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9" t="str">
        <f t="shared" ref="S2051:S2114" si="228">TEXT((J2051/86400)+25569+(-5/24),"mmm")</f>
        <v>Oct</v>
      </c>
      <c r="T2051" s="9" t="str">
        <f t="shared" ref="T2051:T2114" si="229">TEXT((I2051/86400)+25569+(-5/24),"mmm")</f>
        <v>Dec</v>
      </c>
      <c r="U2051">
        <f t="shared" ref="U2051:U2114" si="230">YEAR((J2051/86400)+25569+(-5/24))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224"/>
        <v>4.7327000000000004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9" t="str">
        <f t="shared" si="228"/>
        <v>Apr</v>
      </c>
      <c r="T2052" s="9" t="str">
        <f t="shared" si="229"/>
        <v>May</v>
      </c>
      <c r="U2052">
        <f t="shared" si="230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224"/>
        <v>1.303625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9" t="str">
        <f t="shared" si="228"/>
        <v>Nov</v>
      </c>
      <c r="T2053" s="9" t="str">
        <f t="shared" si="229"/>
        <v>Dec</v>
      </c>
      <c r="U2053">
        <f t="shared" si="230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224"/>
        <v>3.5304799999999998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9" t="str">
        <f t="shared" si="228"/>
        <v>Jan</v>
      </c>
      <c r="T2054" s="9" t="str">
        <f t="shared" si="229"/>
        <v>Feb</v>
      </c>
      <c r="U2054">
        <f t="shared" si="230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224"/>
        <v>1.0102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9" t="str">
        <f t="shared" si="228"/>
        <v>Oct</v>
      </c>
      <c r="T2055" s="9" t="str">
        <f t="shared" si="229"/>
        <v>Nov</v>
      </c>
      <c r="U2055">
        <f t="shared" si="230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224"/>
        <v>1.1359142857142857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9" t="str">
        <f t="shared" si="228"/>
        <v>Apr</v>
      </c>
      <c r="T2056" s="9" t="str">
        <f t="shared" si="229"/>
        <v>May</v>
      </c>
      <c r="U2056">
        <f t="shared" si="230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224"/>
        <v>1.6741666666666666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9" t="str">
        <f t="shared" si="228"/>
        <v>Nov</v>
      </c>
      <c r="T2057" s="9" t="str">
        <f t="shared" si="229"/>
        <v>Dec</v>
      </c>
      <c r="U2057">
        <f t="shared" si="23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224"/>
        <v>1.5345200000000001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9" t="str">
        <f t="shared" si="228"/>
        <v>Mar</v>
      </c>
      <c r="T2058" s="9" t="str">
        <f t="shared" si="229"/>
        <v>Apr</v>
      </c>
      <c r="U2058">
        <f t="shared" si="230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224"/>
        <v>2.022322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9" t="str">
        <f t="shared" si="228"/>
        <v>Jan</v>
      </c>
      <c r="T2059" s="9" t="str">
        <f t="shared" si="229"/>
        <v>Feb</v>
      </c>
      <c r="U2059">
        <f t="shared" si="23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224"/>
        <v>1.6828125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9" t="str">
        <f t="shared" si="228"/>
        <v>Jan</v>
      </c>
      <c r="T2060" s="9" t="str">
        <f t="shared" si="229"/>
        <v>Mar</v>
      </c>
      <c r="U2060">
        <f t="shared" si="230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224"/>
        <v>1.4345666666666668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9" t="str">
        <f t="shared" si="228"/>
        <v>Dec</v>
      </c>
      <c r="T2061" s="9" t="str">
        <f t="shared" si="229"/>
        <v>Jan</v>
      </c>
      <c r="U2061">
        <f t="shared" si="230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224"/>
        <v>1.964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9" t="str">
        <f t="shared" si="228"/>
        <v>May</v>
      </c>
      <c r="T2062" s="9" t="str">
        <f t="shared" si="229"/>
        <v>Jul</v>
      </c>
      <c r="U2062">
        <f t="shared" si="230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224"/>
        <v>1.0791999999999999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9" t="str">
        <f t="shared" si="228"/>
        <v>Dec</v>
      </c>
      <c r="T2063" s="9" t="str">
        <f t="shared" si="229"/>
        <v>Dec</v>
      </c>
      <c r="U2063">
        <f t="shared" si="230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224"/>
        <v>1.14977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9" t="str">
        <f t="shared" si="228"/>
        <v>Feb</v>
      </c>
      <c r="T2064" s="9" t="str">
        <f t="shared" si="229"/>
        <v>Mar</v>
      </c>
      <c r="U2064">
        <f t="shared" si="230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224"/>
        <v>1.4804999999999999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9" t="str">
        <f t="shared" si="228"/>
        <v>Apr</v>
      </c>
      <c r="T2065" s="9" t="str">
        <f t="shared" si="229"/>
        <v>May</v>
      </c>
      <c r="U2065">
        <f t="shared" si="230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224"/>
        <v>1.9116676082790633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9" t="str">
        <f t="shared" si="228"/>
        <v>Apr</v>
      </c>
      <c r="T2066" s="9" t="str">
        <f t="shared" si="229"/>
        <v>May</v>
      </c>
      <c r="U2066">
        <f t="shared" si="230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224"/>
        <v>1.99215125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9" t="str">
        <f t="shared" si="228"/>
        <v>Nov</v>
      </c>
      <c r="T2067" s="9" t="str">
        <f t="shared" si="229"/>
        <v>Dec</v>
      </c>
      <c r="U2067">
        <f t="shared" si="230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224"/>
        <v>2.1859999999999999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9" t="str">
        <f t="shared" si="228"/>
        <v>Jul</v>
      </c>
      <c r="T2068" s="9" t="str">
        <f t="shared" si="229"/>
        <v>Aug</v>
      </c>
      <c r="U2068">
        <f t="shared" si="230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224"/>
        <v>1.2686868686868686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 t="str">
        <f t="shared" si="228"/>
        <v>Apr</v>
      </c>
      <c r="T2069" s="9" t="str">
        <f t="shared" si="229"/>
        <v>May</v>
      </c>
      <c r="U2069">
        <f t="shared" si="230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224"/>
        <v>1.0522388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9" t="str">
        <f t="shared" si="228"/>
        <v>Sep</v>
      </c>
      <c r="T2070" s="9" t="str">
        <f t="shared" si="229"/>
        <v>Oct</v>
      </c>
      <c r="U2070">
        <f t="shared" si="230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224"/>
        <v>1.2840666000000001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9" t="str">
        <f t="shared" si="228"/>
        <v>Dec</v>
      </c>
      <c r="T2071" s="9" t="str">
        <f t="shared" si="229"/>
        <v>Jan</v>
      </c>
      <c r="U2071">
        <f t="shared" si="230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224"/>
        <v>3.1732719999999999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9" t="str">
        <f t="shared" si="228"/>
        <v>May</v>
      </c>
      <c r="T2072" s="9" t="str">
        <f t="shared" si="229"/>
        <v>Jun</v>
      </c>
      <c r="U2072">
        <f t="shared" si="230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224"/>
        <v>2.8073000000000001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9" t="str">
        <f t="shared" si="228"/>
        <v>Aug</v>
      </c>
      <c r="T2073" s="9" t="str">
        <f t="shared" si="229"/>
        <v>Oct</v>
      </c>
      <c r="U2073">
        <f t="shared" si="230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224"/>
        <v>1.1073146853146854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9" t="str">
        <f t="shared" si="228"/>
        <v>Apr</v>
      </c>
      <c r="T2074" s="9" t="str">
        <f t="shared" si="229"/>
        <v>May</v>
      </c>
      <c r="U2074">
        <f t="shared" si="230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224"/>
        <v>1.5260429999999998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 t="str">
        <f t="shared" si="228"/>
        <v>Mar</v>
      </c>
      <c r="T2075" s="9" t="str">
        <f t="shared" si="229"/>
        <v>May</v>
      </c>
      <c r="U2075">
        <f t="shared" si="230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224"/>
        <v>1.0249999999999999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 t="str">
        <f t="shared" si="228"/>
        <v>Apr</v>
      </c>
      <c r="T2076" s="9" t="str">
        <f t="shared" si="229"/>
        <v>May</v>
      </c>
      <c r="U2076">
        <f t="shared" si="230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224"/>
        <v>16.783738373837384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9" t="str">
        <f t="shared" si="228"/>
        <v>Jun</v>
      </c>
      <c r="T2077" s="9" t="str">
        <f t="shared" si="229"/>
        <v>Jul</v>
      </c>
      <c r="U2077">
        <f t="shared" si="230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224"/>
        <v>5.4334915642458101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9" t="str">
        <f t="shared" si="228"/>
        <v>Jun</v>
      </c>
      <c r="T2078" s="9" t="str">
        <f t="shared" si="229"/>
        <v>Jul</v>
      </c>
      <c r="U2078">
        <f t="shared" si="230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224"/>
        <v>1.1550800000000001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9" t="str">
        <f t="shared" si="228"/>
        <v>Apr</v>
      </c>
      <c r="T2079" s="9" t="str">
        <f t="shared" si="229"/>
        <v>Jun</v>
      </c>
      <c r="U2079">
        <f t="shared" si="230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224"/>
        <v>1.3120499999999999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9" t="str">
        <f t="shared" si="228"/>
        <v>Nov</v>
      </c>
      <c r="T2080" s="9" t="str">
        <f t="shared" si="229"/>
        <v>Dec</v>
      </c>
      <c r="U2080">
        <f t="shared" si="230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224"/>
        <v>2.8816999999999999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9" t="str">
        <f t="shared" si="228"/>
        <v>May</v>
      </c>
      <c r="T2081" s="9" t="str">
        <f t="shared" si="229"/>
        <v>Jun</v>
      </c>
      <c r="U2081">
        <f t="shared" si="230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224"/>
        <v>5.0780000000000003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 t="str">
        <f t="shared" si="228"/>
        <v>Oct</v>
      </c>
      <c r="T2082" s="9" t="str">
        <f t="shared" si="229"/>
        <v>Nov</v>
      </c>
      <c r="U2082">
        <f t="shared" si="230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224"/>
        <v>1.1457142857142857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9" t="str">
        <f t="shared" si="228"/>
        <v>Apr</v>
      </c>
      <c r="T2083" s="9" t="str">
        <f t="shared" si="229"/>
        <v>May</v>
      </c>
      <c r="U2083">
        <f t="shared" si="230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224"/>
        <v>1.1073333333333333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9" t="str">
        <f t="shared" si="228"/>
        <v>Sep</v>
      </c>
      <c r="T2084" s="9" t="str">
        <f t="shared" si="229"/>
        <v>Nov</v>
      </c>
      <c r="U2084">
        <f t="shared" si="230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224"/>
        <v>1.1333333333333333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 t="str">
        <f t="shared" si="228"/>
        <v>May</v>
      </c>
      <c r="T2085" s="9" t="str">
        <f t="shared" si="229"/>
        <v>Jun</v>
      </c>
      <c r="U2085">
        <f t="shared" si="230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224"/>
        <v>1.0833333333333333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9" t="str">
        <f t="shared" si="228"/>
        <v>Apr</v>
      </c>
      <c r="T2086" s="9" t="str">
        <f t="shared" si="229"/>
        <v>May</v>
      </c>
      <c r="U2086">
        <f t="shared" si="230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224"/>
        <v>1.2353333333333334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9" t="str">
        <f t="shared" si="228"/>
        <v>Jun</v>
      </c>
      <c r="T2087" s="9" t="str">
        <f t="shared" si="229"/>
        <v>Jul</v>
      </c>
      <c r="U2087">
        <f t="shared" si="230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224"/>
        <v>1.0069999999999999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9" t="str">
        <f t="shared" si="228"/>
        <v>Nov</v>
      </c>
      <c r="T2088" s="9" t="str">
        <f t="shared" si="229"/>
        <v>Dec</v>
      </c>
      <c r="U2088">
        <f t="shared" si="230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224"/>
        <v>1.0353333333333334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 t="str">
        <f t="shared" si="228"/>
        <v>Aug</v>
      </c>
      <c r="T2089" s="9" t="str">
        <f t="shared" si="229"/>
        <v>Sep</v>
      </c>
      <c r="U2089">
        <f t="shared" si="230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224"/>
        <v>1.1551066666666667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9" t="str">
        <f t="shared" si="228"/>
        <v>Aug</v>
      </c>
      <c r="T2090" s="9" t="str">
        <f t="shared" si="229"/>
        <v>Sep</v>
      </c>
      <c r="U2090">
        <f t="shared" si="230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224"/>
        <v>1.2040040000000001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9" t="str">
        <f t="shared" si="228"/>
        <v>Jun</v>
      </c>
      <c r="T2091" s="9" t="str">
        <f t="shared" si="229"/>
        <v>Aug</v>
      </c>
      <c r="U2091">
        <f t="shared" si="230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224"/>
        <v>1.1504037499999999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9" t="str">
        <f t="shared" si="228"/>
        <v>Jan</v>
      </c>
      <c r="T2092" s="9" t="str">
        <f t="shared" si="229"/>
        <v>Feb</v>
      </c>
      <c r="U2092">
        <f t="shared" si="230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224"/>
        <v>1.2046777777777777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9" t="str">
        <f t="shared" si="228"/>
        <v>Jan</v>
      </c>
      <c r="T2093" s="9" t="str">
        <f t="shared" si="229"/>
        <v>Mar</v>
      </c>
      <c r="U2093">
        <f t="shared" si="230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224"/>
        <v>1.0128333333333333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9" t="str">
        <f t="shared" si="228"/>
        <v>Aug</v>
      </c>
      <c r="T2094" s="9" t="str">
        <f t="shared" si="229"/>
        <v>Oct</v>
      </c>
      <c r="U2094">
        <f t="shared" si="230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224"/>
        <v>1.0246666666666666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9" t="str">
        <f t="shared" si="228"/>
        <v>Oct</v>
      </c>
      <c r="T2095" s="9" t="str">
        <f t="shared" si="229"/>
        <v>Dec</v>
      </c>
      <c r="U2095">
        <f t="shared" si="230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224"/>
        <v>1.2054285714285715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9" t="str">
        <f t="shared" si="228"/>
        <v>Jan</v>
      </c>
      <c r="T2096" s="9" t="str">
        <f t="shared" si="229"/>
        <v>Mar</v>
      </c>
      <c r="U2096">
        <f t="shared" si="230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224"/>
        <v>1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9" t="str">
        <f t="shared" si="228"/>
        <v>Aug</v>
      </c>
      <c r="T2097" s="9" t="str">
        <f t="shared" si="229"/>
        <v>Oct</v>
      </c>
      <c r="U2097">
        <f t="shared" si="230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224"/>
        <v>1.0166666666666666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9" t="str">
        <f t="shared" si="228"/>
        <v>Oct</v>
      </c>
      <c r="T2098" s="9" t="str">
        <f t="shared" si="229"/>
        <v>Oct</v>
      </c>
      <c r="U2098">
        <f t="shared" si="230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224"/>
        <v>1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9" t="str">
        <f t="shared" si="228"/>
        <v>Oct</v>
      </c>
      <c r="T2099" s="9" t="str">
        <f t="shared" si="229"/>
        <v>Dec</v>
      </c>
      <c r="U2099">
        <f t="shared" si="230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224"/>
        <v>1.0033333333333334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9" t="str">
        <f t="shared" si="228"/>
        <v>Feb</v>
      </c>
      <c r="T2100" s="9" t="str">
        <f t="shared" si="229"/>
        <v>Mar</v>
      </c>
      <c r="U2100">
        <f t="shared" si="230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224"/>
        <v>1.3236666666666668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9" t="str">
        <f t="shared" si="228"/>
        <v>Jun</v>
      </c>
      <c r="T2101" s="9" t="str">
        <f t="shared" si="229"/>
        <v>Jul</v>
      </c>
      <c r="U2101">
        <f t="shared" si="230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224"/>
        <v>1.3666666666666667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9" t="str">
        <f t="shared" si="228"/>
        <v>Jun</v>
      </c>
      <c r="T2102" s="9" t="str">
        <f t="shared" si="229"/>
        <v>Jun</v>
      </c>
      <c r="U2102">
        <f t="shared" si="230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224"/>
        <v>1.1325000000000001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9" t="str">
        <f t="shared" si="228"/>
        <v>Dec</v>
      </c>
      <c r="T2103" s="9" t="str">
        <f t="shared" si="229"/>
        <v>Feb</v>
      </c>
      <c r="U2103">
        <f t="shared" si="230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224"/>
        <v>1.36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9" t="str">
        <f t="shared" si="228"/>
        <v>Apr</v>
      </c>
      <c r="T2104" s="9" t="str">
        <f t="shared" si="229"/>
        <v>May</v>
      </c>
      <c r="U2104">
        <f t="shared" si="230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224"/>
        <v>1.4612318374694613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9" t="str">
        <f t="shared" si="228"/>
        <v>Oct</v>
      </c>
      <c r="T2105" s="9" t="str">
        <f t="shared" si="229"/>
        <v>Nov</v>
      </c>
      <c r="U2105">
        <f t="shared" si="230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224"/>
        <v>1.2949999999999999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 t="str">
        <f t="shared" si="228"/>
        <v>Apr</v>
      </c>
      <c r="T2106" s="9" t="str">
        <f t="shared" si="229"/>
        <v>May</v>
      </c>
      <c r="U2106">
        <f t="shared" si="230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224"/>
        <v>2.54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9" t="str">
        <f t="shared" si="228"/>
        <v>Nov</v>
      </c>
      <c r="T2107" s="9" t="str">
        <f t="shared" si="229"/>
        <v>Nov</v>
      </c>
      <c r="U2107">
        <f t="shared" si="230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224"/>
        <v>1.0704545454545455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9" t="str">
        <f t="shared" si="228"/>
        <v>Dec</v>
      </c>
      <c r="T2108" s="9" t="str">
        <f t="shared" si="229"/>
        <v>Jan</v>
      </c>
      <c r="U2108">
        <f t="shared" si="230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224"/>
        <v>1.0773299999999999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9" t="str">
        <f t="shared" si="228"/>
        <v>Oct</v>
      </c>
      <c r="T2109" s="9" t="str">
        <f t="shared" si="229"/>
        <v>Nov</v>
      </c>
      <c r="U2109">
        <f t="shared" si="230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224"/>
        <v>1.0731250000000001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9" t="str">
        <f t="shared" si="228"/>
        <v>Aug</v>
      </c>
      <c r="T2110" s="9" t="str">
        <f t="shared" si="229"/>
        <v>Sep</v>
      </c>
      <c r="U2110">
        <f t="shared" si="230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224"/>
        <v>1.06525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9" t="str">
        <f t="shared" si="228"/>
        <v>Jun</v>
      </c>
      <c r="T2111" s="9" t="str">
        <f t="shared" si="229"/>
        <v>Jul</v>
      </c>
      <c r="U2111">
        <f t="shared" si="230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224"/>
        <v>1.0035000000000001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9" t="str">
        <f t="shared" si="228"/>
        <v>Apr</v>
      </c>
      <c r="T2112" s="9" t="str">
        <f t="shared" si="229"/>
        <v>May</v>
      </c>
      <c r="U2112">
        <f t="shared" si="230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224"/>
        <v>1.0649999999999999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9" t="str">
        <f t="shared" si="228"/>
        <v>Jun</v>
      </c>
      <c r="T2113" s="9" t="str">
        <f t="shared" si="229"/>
        <v>Aug</v>
      </c>
      <c r="U2113">
        <f t="shared" si="230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224"/>
        <v>1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9" t="str">
        <f t="shared" si="228"/>
        <v>Apr</v>
      </c>
      <c r="T2114" s="9" t="str">
        <f t="shared" si="229"/>
        <v>Apr</v>
      </c>
      <c r="U2114">
        <f t="shared" si="230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231">E2115/D2115</f>
        <v>1.0485714285714285</v>
      </c>
      <c r="P2115" s="6">
        <f t="shared" ref="P2115:P2178" si="232">E2115/L2115</f>
        <v>68.598130841121488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9" t="str">
        <f t="shared" ref="S2115:S2178" si="235">TEXT((J2115/86400)+25569+(-5/24),"mmm")</f>
        <v>Aug</v>
      </c>
      <c r="T2115" s="9" t="str">
        <f t="shared" ref="T2115:T2178" si="236">TEXT((I2115/86400)+25569+(-5/24),"mmm")</f>
        <v>Sep</v>
      </c>
      <c r="U2115">
        <f t="shared" ref="U2115:U2178" si="237">YEAR((J2115/86400)+25569+(-5/24))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231"/>
        <v>1.0469999999999999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9" t="str">
        <f t="shared" si="235"/>
        <v>Oct</v>
      </c>
      <c r="T2116" s="9" t="str">
        <f t="shared" si="236"/>
        <v>Dec</v>
      </c>
      <c r="U2116">
        <f t="shared" si="23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31"/>
        <v>2.2566666666666668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9" t="str">
        <f t="shared" si="235"/>
        <v>Jan</v>
      </c>
      <c r="T2117" s="9" t="str">
        <f t="shared" si="236"/>
        <v>Feb</v>
      </c>
      <c r="U2117">
        <f t="shared" si="23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31"/>
        <v>1.0090416666666666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9" t="str">
        <f t="shared" si="235"/>
        <v>Aug</v>
      </c>
      <c r="T2118" s="9" t="str">
        <f t="shared" si="236"/>
        <v>Oct</v>
      </c>
      <c r="U2118">
        <f t="shared" si="23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31"/>
        <v>1.4775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9" t="str">
        <f t="shared" si="235"/>
        <v>Oct</v>
      </c>
      <c r="T2119" s="9" t="str">
        <f t="shared" si="236"/>
        <v>Oct</v>
      </c>
      <c r="U2119">
        <f t="shared" si="23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31"/>
        <v>1.3461099999999999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9" t="str">
        <f t="shared" si="235"/>
        <v>Jun</v>
      </c>
      <c r="T2120" s="9" t="str">
        <f t="shared" si="236"/>
        <v>Jul</v>
      </c>
      <c r="U2120">
        <f t="shared" si="23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31"/>
        <v>1.0075000000000001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9" t="str">
        <f t="shared" si="235"/>
        <v>Jul</v>
      </c>
      <c r="T2121" s="9" t="str">
        <f t="shared" si="236"/>
        <v>Aug</v>
      </c>
      <c r="U2121">
        <f t="shared" si="23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31"/>
        <v>1.00880375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9" t="str">
        <f t="shared" si="235"/>
        <v>Nov</v>
      </c>
      <c r="T2122" s="9" t="str">
        <f t="shared" si="236"/>
        <v>Jan</v>
      </c>
      <c r="U2122">
        <f t="shared" si="237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31"/>
        <v>5.6800000000000002E-3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 t="str">
        <f t="shared" si="235"/>
        <v>Dec</v>
      </c>
      <c r="T2123" s="9" t="str">
        <f t="shared" si="236"/>
        <v>Jan</v>
      </c>
      <c r="U2123">
        <f t="shared" si="237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31"/>
        <v>3.875E-3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9" t="str">
        <f t="shared" si="235"/>
        <v>Dec</v>
      </c>
      <c r="T2124" s="9" t="str">
        <f t="shared" si="236"/>
        <v>Jan</v>
      </c>
      <c r="U2124">
        <f t="shared" si="237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31"/>
        <v>0.1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 t="str">
        <f t="shared" si="235"/>
        <v>Jan</v>
      </c>
      <c r="T2125" s="9" t="str">
        <f t="shared" si="236"/>
        <v>Mar</v>
      </c>
      <c r="U2125">
        <f t="shared" si="23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31"/>
        <v>0.10454545454545454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 t="str">
        <f t="shared" si="235"/>
        <v>Oct</v>
      </c>
      <c r="T2126" s="9" t="str">
        <f t="shared" si="236"/>
        <v>Nov</v>
      </c>
      <c r="U2126">
        <f t="shared" si="23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31"/>
        <v>1.4200000000000001E-2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9" t="str">
        <f t="shared" si="235"/>
        <v>Jul</v>
      </c>
      <c r="T2127" s="9" t="str">
        <f t="shared" si="236"/>
        <v>Aug</v>
      </c>
      <c r="U2127">
        <f t="shared" si="23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31"/>
        <v>5.0000000000000001E-4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 t="str">
        <f t="shared" si="235"/>
        <v>Nov</v>
      </c>
      <c r="T2128" s="9" t="str">
        <f t="shared" si="236"/>
        <v>Dec</v>
      </c>
      <c r="U2128">
        <f t="shared" si="23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31"/>
        <v>0.28842857142857142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9" t="str">
        <f t="shared" si="235"/>
        <v>Feb</v>
      </c>
      <c r="T2129" s="9" t="str">
        <f t="shared" si="236"/>
        <v>Mar</v>
      </c>
      <c r="U2129">
        <f t="shared" si="23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31"/>
        <v>1.6666666666666668E-3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 t="str">
        <f t="shared" si="235"/>
        <v>Jul</v>
      </c>
      <c r="T2130" s="9" t="str">
        <f t="shared" si="236"/>
        <v>Sep</v>
      </c>
      <c r="U2130">
        <f t="shared" si="23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31"/>
        <v>0.11799999999999999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9" t="str">
        <f t="shared" si="235"/>
        <v>Feb</v>
      </c>
      <c r="T2131" s="9" t="str">
        <f t="shared" si="236"/>
        <v>Mar</v>
      </c>
      <c r="U2131">
        <f t="shared" si="23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31"/>
        <v>2.0238095238095236E-3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 t="str">
        <f t="shared" si="235"/>
        <v>Jul</v>
      </c>
      <c r="T2132" s="9" t="str">
        <f t="shared" si="236"/>
        <v>Aug</v>
      </c>
      <c r="U2132">
        <f t="shared" si="23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31"/>
        <v>0.05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9" t="str">
        <f t="shared" si="235"/>
        <v>Jun</v>
      </c>
      <c r="T2133" s="9" t="str">
        <f t="shared" si="236"/>
        <v>Jul</v>
      </c>
      <c r="U2133">
        <f t="shared" si="23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31"/>
        <v>2.1129899999999997E-2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9" t="str">
        <f t="shared" si="235"/>
        <v>Jan</v>
      </c>
      <c r="T2134" s="9" t="str">
        <f t="shared" si="236"/>
        <v>Feb</v>
      </c>
      <c r="U2134">
        <f t="shared" si="23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31"/>
        <v>1.6E-2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9" t="str">
        <f t="shared" si="235"/>
        <v>Mar</v>
      </c>
      <c r="T2135" s="9" t="str">
        <f t="shared" si="236"/>
        <v>Apr</v>
      </c>
      <c r="U2135">
        <f t="shared" si="23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31"/>
        <v>1.7333333333333333E-2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9" t="str">
        <f t="shared" si="235"/>
        <v>Mar</v>
      </c>
      <c r="T2136" s="9" t="str">
        <f t="shared" si="236"/>
        <v>Apr</v>
      </c>
      <c r="U2136">
        <f t="shared" si="23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31"/>
        <v>9.5600000000000004E-2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9" t="str">
        <f t="shared" si="235"/>
        <v>Sep</v>
      </c>
      <c r="T2137" s="9" t="str">
        <f t="shared" si="236"/>
        <v>Oct</v>
      </c>
      <c r="U2137">
        <f t="shared" si="23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31"/>
        <v>5.9612499999999998E-4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9" t="str">
        <f t="shared" si="235"/>
        <v>Sep</v>
      </c>
      <c r="T2138" s="9" t="str">
        <f t="shared" si="236"/>
        <v>Oct</v>
      </c>
      <c r="U2138">
        <f t="shared" si="23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31"/>
        <v>0.28405999999999998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9" t="str">
        <f t="shared" si="235"/>
        <v>Nov</v>
      </c>
      <c r="T2139" s="9" t="str">
        <f t="shared" si="236"/>
        <v>Dec</v>
      </c>
      <c r="U2139">
        <f t="shared" si="23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31"/>
        <v>0.128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9" t="str">
        <f t="shared" si="235"/>
        <v>Oct</v>
      </c>
      <c r="T2140" s="9" t="str">
        <f t="shared" si="236"/>
        <v>Nov</v>
      </c>
      <c r="U2140">
        <f t="shared" si="23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31"/>
        <v>5.4199999999999998E-2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9" t="str">
        <f t="shared" si="235"/>
        <v>Oct</v>
      </c>
      <c r="T2141" s="9" t="str">
        <f t="shared" si="236"/>
        <v>Nov</v>
      </c>
      <c r="U2141">
        <f t="shared" si="23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31"/>
        <v>1.1199999999999999E-3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9" t="str">
        <f t="shared" si="235"/>
        <v>Dec</v>
      </c>
      <c r="T2142" s="9" t="str">
        <f t="shared" si="236"/>
        <v>Jan</v>
      </c>
      <c r="U2142">
        <f t="shared" si="237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9" t="str">
        <f t="shared" si="235"/>
        <v>Oct</v>
      </c>
      <c r="T2143" s="9" t="str">
        <f t="shared" si="236"/>
        <v>Nov</v>
      </c>
      <c r="U2143">
        <f t="shared" si="23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31"/>
        <v>5.7238095238095241E-2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9" t="str">
        <f t="shared" si="235"/>
        <v>Dec</v>
      </c>
      <c r="T2144" s="9" t="str">
        <f t="shared" si="236"/>
        <v>Dec</v>
      </c>
      <c r="U2144">
        <f t="shared" si="23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31"/>
        <v>0.1125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 t="str">
        <f t="shared" si="235"/>
        <v>Jun</v>
      </c>
      <c r="T2145" s="9" t="str">
        <f t="shared" si="236"/>
        <v>Jul</v>
      </c>
      <c r="U2145">
        <f t="shared" si="23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31"/>
        <v>1.7098591549295775E-2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9" t="str">
        <f t="shared" si="235"/>
        <v>Aug</v>
      </c>
      <c r="T2146" s="9" t="str">
        <f t="shared" si="236"/>
        <v>Sep</v>
      </c>
      <c r="U2146">
        <f t="shared" si="23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31"/>
        <v>0.30433333333333334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9" t="str">
        <f t="shared" si="235"/>
        <v>Oct</v>
      </c>
      <c r="T2147" s="9" t="str">
        <f t="shared" si="236"/>
        <v>Nov</v>
      </c>
      <c r="U2147">
        <f t="shared" si="23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31"/>
        <v>2.0000000000000001E-4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 t="str">
        <f t="shared" si="235"/>
        <v>Jan</v>
      </c>
      <c r="T2148" s="9" t="str">
        <f t="shared" si="236"/>
        <v>Feb</v>
      </c>
      <c r="U2148">
        <f t="shared" si="23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31"/>
        <v>6.9641025641025639E-3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9" t="str">
        <f t="shared" si="235"/>
        <v>Oct</v>
      </c>
      <c r="T2149" s="9" t="str">
        <f t="shared" si="236"/>
        <v>Nov</v>
      </c>
      <c r="U2149">
        <f t="shared" si="23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31"/>
        <v>0.02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 t="str">
        <f t="shared" si="235"/>
        <v>Mar</v>
      </c>
      <c r="T2150" s="9" t="str">
        <f t="shared" si="236"/>
        <v>Apr</v>
      </c>
      <c r="U2150">
        <f t="shared" si="23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9" t="str">
        <f t="shared" si="235"/>
        <v>Jun</v>
      </c>
      <c r="T2151" s="9" t="str">
        <f t="shared" si="236"/>
        <v>Jul</v>
      </c>
      <c r="U2151">
        <f t="shared" si="23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31"/>
        <v>8.0999999999999996E-3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 t="str">
        <f t="shared" si="235"/>
        <v>Jun</v>
      </c>
      <c r="T2152" s="9" t="str">
        <f t="shared" si="236"/>
        <v>Jul</v>
      </c>
      <c r="U2152">
        <f t="shared" si="23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31"/>
        <v>2.6222222222222224E-3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9" t="str">
        <f t="shared" si="235"/>
        <v>May</v>
      </c>
      <c r="T2153" s="9" t="str">
        <f t="shared" si="236"/>
        <v>Jun</v>
      </c>
      <c r="U2153">
        <f t="shared" si="23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31"/>
        <v>1.6666666666666668E-3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 t="str">
        <f t="shared" si="235"/>
        <v>Feb</v>
      </c>
      <c r="T2154" s="9" t="str">
        <f t="shared" si="236"/>
        <v>Mar</v>
      </c>
      <c r="U2154">
        <f t="shared" si="23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31"/>
        <v>9.1244548809124457E-5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 t="str">
        <f t="shared" si="235"/>
        <v>Dec</v>
      </c>
      <c r="T2155" s="9" t="str">
        <f t="shared" si="236"/>
        <v>Jan</v>
      </c>
      <c r="U2155">
        <f t="shared" si="237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31"/>
        <v>8.0000000000000002E-3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 t="str">
        <f t="shared" si="235"/>
        <v>Jan</v>
      </c>
      <c r="T2156" s="9" t="str">
        <f t="shared" si="236"/>
        <v>Jan</v>
      </c>
      <c r="U2156">
        <f t="shared" si="23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31"/>
        <v>2.3E-2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 t="str">
        <f t="shared" si="235"/>
        <v>Mar</v>
      </c>
      <c r="T2157" s="9" t="str">
        <f t="shared" si="236"/>
        <v>Mar</v>
      </c>
      <c r="U2157">
        <f t="shared" si="23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31"/>
        <v>2.6660714285714284E-2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9" t="str">
        <f t="shared" si="235"/>
        <v>Aug</v>
      </c>
      <c r="T2158" s="9" t="str">
        <f t="shared" si="236"/>
        <v>Sep</v>
      </c>
      <c r="U2158">
        <f t="shared" si="23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31"/>
        <v>0.28192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9" t="str">
        <f t="shared" si="235"/>
        <v>Nov</v>
      </c>
      <c r="T2159" s="9" t="str">
        <f t="shared" si="236"/>
        <v>Dec</v>
      </c>
      <c r="U2159">
        <f t="shared" si="23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31"/>
        <v>6.5900366666666668E-2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9" t="str">
        <f t="shared" si="235"/>
        <v>Dec</v>
      </c>
      <c r="T2160" s="9" t="str">
        <f t="shared" si="236"/>
        <v>Feb</v>
      </c>
      <c r="U2160">
        <f t="shared" si="237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31"/>
        <v>7.2222222222222219E-3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 t="str">
        <f t="shared" si="235"/>
        <v>Jun</v>
      </c>
      <c r="T2161" s="9" t="str">
        <f t="shared" si="236"/>
        <v>Jul</v>
      </c>
      <c r="U2161">
        <f t="shared" si="23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31"/>
        <v>8.5000000000000006E-3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9" t="str">
        <f t="shared" si="235"/>
        <v>Apr</v>
      </c>
      <c r="T2162" s="9" t="str">
        <f t="shared" si="236"/>
        <v>May</v>
      </c>
      <c r="U2162">
        <f t="shared" si="23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31"/>
        <v>1.1575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9" t="str">
        <f t="shared" si="235"/>
        <v>Aug</v>
      </c>
      <c r="T2163" s="9" t="str">
        <f t="shared" si="236"/>
        <v>Sep</v>
      </c>
      <c r="U2163">
        <f t="shared" si="23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31"/>
        <v>1.1226666666666667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9" t="str">
        <f t="shared" si="235"/>
        <v>Jun</v>
      </c>
      <c r="T2164" s="9" t="str">
        <f t="shared" si="236"/>
        <v>Jul</v>
      </c>
      <c r="U2164">
        <f t="shared" si="23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31"/>
        <v>1.3220000000000001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9" t="str">
        <f t="shared" si="235"/>
        <v>Apr</v>
      </c>
      <c r="T2165" s="9" t="str">
        <f t="shared" si="236"/>
        <v>Jun</v>
      </c>
      <c r="U2165">
        <f t="shared" si="23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31"/>
        <v>1.0263636363636364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9" t="str">
        <f t="shared" si="235"/>
        <v>May</v>
      </c>
      <c r="T2166" s="9" t="str">
        <f t="shared" si="236"/>
        <v>Jun</v>
      </c>
      <c r="U2166">
        <f t="shared" si="23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31"/>
        <v>1.3864000000000001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9" t="str">
        <f t="shared" si="235"/>
        <v>Mar</v>
      </c>
      <c r="T2167" s="9" t="str">
        <f t="shared" si="236"/>
        <v>Apr</v>
      </c>
      <c r="U2167">
        <f t="shared" si="23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31"/>
        <v>1.466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9" t="str">
        <f t="shared" si="235"/>
        <v>Oct</v>
      </c>
      <c r="T2168" s="9" t="str">
        <f t="shared" si="236"/>
        <v>Dec</v>
      </c>
      <c r="U2168">
        <f t="shared" si="23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31"/>
        <v>1.2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9" t="str">
        <f t="shared" si="235"/>
        <v>Aug</v>
      </c>
      <c r="T2169" s="9" t="str">
        <f t="shared" si="236"/>
        <v>Sep</v>
      </c>
      <c r="U2169">
        <f t="shared" si="23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31"/>
        <v>1.215816111111111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9" t="str">
        <f t="shared" si="235"/>
        <v>Jan</v>
      </c>
      <c r="T2170" s="9" t="str">
        <f t="shared" si="236"/>
        <v>Feb</v>
      </c>
      <c r="U2170">
        <f t="shared" si="23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31"/>
        <v>1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9" t="str">
        <f t="shared" si="235"/>
        <v>Feb</v>
      </c>
      <c r="T2171" s="9" t="str">
        <f t="shared" si="236"/>
        <v>Mar</v>
      </c>
      <c r="U2171">
        <f t="shared" si="23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31"/>
        <v>1.8085714285714285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9" t="str">
        <f t="shared" si="235"/>
        <v>Jul</v>
      </c>
      <c r="T2172" s="9" t="str">
        <f t="shared" si="236"/>
        <v>Aug</v>
      </c>
      <c r="U2172">
        <f t="shared" si="23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31"/>
        <v>1.0607500000000001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9" t="str">
        <f t="shared" si="235"/>
        <v>May</v>
      </c>
      <c r="T2173" s="9" t="str">
        <f t="shared" si="236"/>
        <v>Jun</v>
      </c>
      <c r="U2173">
        <f t="shared" si="23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31"/>
        <v>1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9" t="str">
        <f t="shared" si="235"/>
        <v>Mar</v>
      </c>
      <c r="T2174" s="9" t="str">
        <f t="shared" si="236"/>
        <v>Apr</v>
      </c>
      <c r="U2174">
        <f t="shared" si="23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31"/>
        <v>1.2692857142857144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9" t="str">
        <f t="shared" si="235"/>
        <v>Aug</v>
      </c>
      <c r="T2175" s="9" t="str">
        <f t="shared" si="236"/>
        <v>Sep</v>
      </c>
      <c r="U2175">
        <f t="shared" si="23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31"/>
        <v>1.0297499999999999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9" t="str">
        <f t="shared" si="235"/>
        <v>Apr</v>
      </c>
      <c r="T2176" s="9" t="str">
        <f t="shared" si="236"/>
        <v>May</v>
      </c>
      <c r="U2176">
        <f t="shared" si="23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31"/>
        <v>2.5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9" t="str">
        <f t="shared" si="235"/>
        <v>Jul</v>
      </c>
      <c r="T2177" s="9" t="str">
        <f t="shared" si="236"/>
        <v>Jul</v>
      </c>
      <c r="U2177">
        <f t="shared" si="23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231"/>
        <v>1.2602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9" t="str">
        <f t="shared" si="235"/>
        <v>Apr</v>
      </c>
      <c r="T2178" s="9" t="str">
        <f t="shared" si="236"/>
        <v>May</v>
      </c>
      <c r="U2178">
        <f t="shared" si="237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38">E2179/D2179</f>
        <v>1.0012000000000001</v>
      </c>
      <c r="P2179" s="6">
        <f t="shared" ref="P2179:P2242" si="239">E2179/L2179</f>
        <v>65.868421052631575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9" t="str">
        <f t="shared" ref="S2179:S2242" si="242">TEXT((J2179/86400)+25569+(-5/24),"mmm")</f>
        <v>May</v>
      </c>
      <c r="T2179" s="9" t="str">
        <f t="shared" ref="T2179:T2242" si="243">TEXT((I2179/86400)+25569+(-5/24),"mmm")</f>
        <v>Jun</v>
      </c>
      <c r="U2179">
        <f t="shared" ref="U2179:U2242" si="244">YEAR((J2179/86400)+25569+(-5/24))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38"/>
        <v>1.3864000000000001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9" t="str">
        <f t="shared" si="242"/>
        <v>Dec</v>
      </c>
      <c r="T2180" s="9" t="str">
        <f t="shared" si="243"/>
        <v>Jan</v>
      </c>
      <c r="U2180">
        <f t="shared" si="24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38"/>
        <v>1.6140000000000001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9" t="str">
        <f t="shared" si="242"/>
        <v>Mar</v>
      </c>
      <c r="T2181" s="9" t="str">
        <f t="shared" si="243"/>
        <v>Apr</v>
      </c>
      <c r="U2181">
        <f t="shared" si="24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38"/>
        <v>1.071842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9" t="str">
        <f t="shared" si="242"/>
        <v>Oct</v>
      </c>
      <c r="T2182" s="9" t="str">
        <f t="shared" si="243"/>
        <v>Nov</v>
      </c>
      <c r="U2182">
        <f t="shared" si="24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38"/>
        <v>1.5309999999999999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9" t="str">
        <f t="shared" si="242"/>
        <v>Feb</v>
      </c>
      <c r="T2183" s="9" t="str">
        <f t="shared" si="243"/>
        <v>Feb</v>
      </c>
      <c r="U2183">
        <f t="shared" si="24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38"/>
        <v>5.2416666666666663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9" t="str">
        <f t="shared" si="242"/>
        <v>Aug</v>
      </c>
      <c r="T2184" s="9" t="str">
        <f t="shared" si="243"/>
        <v>Oct</v>
      </c>
      <c r="U2184">
        <f t="shared" si="24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38"/>
        <v>4.8927777777777779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9" t="str">
        <f t="shared" si="242"/>
        <v>Jan</v>
      </c>
      <c r="T2185" s="9" t="str">
        <f t="shared" si="243"/>
        <v>Feb</v>
      </c>
      <c r="U2185">
        <f t="shared" si="24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38"/>
        <v>2.8473999999999999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9" t="str">
        <f t="shared" si="242"/>
        <v>Jan</v>
      </c>
      <c r="T2186" s="9" t="str">
        <f t="shared" si="243"/>
        <v>Jan</v>
      </c>
      <c r="U2186">
        <f t="shared" si="24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38"/>
        <v>18.569700000000001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9" t="str">
        <f t="shared" si="242"/>
        <v>Feb</v>
      </c>
      <c r="T2187" s="9" t="str">
        <f t="shared" si="243"/>
        <v>Mar</v>
      </c>
      <c r="U2187">
        <f t="shared" si="24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38"/>
        <v>1.0967499999999999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9" t="str">
        <f t="shared" si="242"/>
        <v>Aug</v>
      </c>
      <c r="T2188" s="9" t="str">
        <f t="shared" si="243"/>
        <v>Sep</v>
      </c>
      <c r="U2188">
        <f t="shared" si="24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38"/>
        <v>10.146425000000001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9" t="str">
        <f t="shared" si="242"/>
        <v>Mar</v>
      </c>
      <c r="T2189" s="9" t="str">
        <f t="shared" si="243"/>
        <v>Apr</v>
      </c>
      <c r="U2189">
        <f t="shared" si="24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38"/>
        <v>4.1217692027666546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9" t="str">
        <f t="shared" si="242"/>
        <v>Sep</v>
      </c>
      <c r="T2190" s="9" t="str">
        <f t="shared" si="243"/>
        <v>Oct</v>
      </c>
      <c r="U2190">
        <f t="shared" si="24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38"/>
        <v>5.0324999999999998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9" t="str">
        <f t="shared" si="242"/>
        <v>Apr</v>
      </c>
      <c r="T2191" s="9" t="str">
        <f t="shared" si="243"/>
        <v>Apr</v>
      </c>
      <c r="U2191">
        <f t="shared" si="24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38"/>
        <v>1.8461052631578947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9" t="str">
        <f t="shared" si="242"/>
        <v>Feb</v>
      </c>
      <c r="T2192" s="9" t="str">
        <f t="shared" si="243"/>
        <v>Mar</v>
      </c>
      <c r="U2192">
        <f t="shared" si="24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38"/>
        <v>1.1973333333333334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 t="str">
        <f t="shared" si="242"/>
        <v>Feb</v>
      </c>
      <c r="T2193" s="9" t="str">
        <f t="shared" si="243"/>
        <v>Feb</v>
      </c>
      <c r="U2193">
        <f t="shared" si="24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38"/>
        <v>10.812401666666668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9" t="str">
        <f t="shared" si="242"/>
        <v>Nov</v>
      </c>
      <c r="T2194" s="9" t="str">
        <f t="shared" si="243"/>
        <v>Dec</v>
      </c>
      <c r="U2194">
        <f t="shared" si="24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38"/>
        <v>4.5237333333333334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9" t="str">
        <f t="shared" si="242"/>
        <v>Oct</v>
      </c>
      <c r="T2195" s="9" t="str">
        <f t="shared" si="243"/>
        <v>Nov</v>
      </c>
      <c r="U2195">
        <f t="shared" si="24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38"/>
        <v>5.3737000000000004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9" t="str">
        <f t="shared" si="242"/>
        <v>Feb</v>
      </c>
      <c r="T2196" s="9" t="str">
        <f t="shared" si="243"/>
        <v>Mar</v>
      </c>
      <c r="U2196">
        <f t="shared" si="24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38"/>
        <v>1.2032608695652174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9" t="str">
        <f t="shared" si="242"/>
        <v>Jul</v>
      </c>
      <c r="T2197" s="9" t="str">
        <f t="shared" si="243"/>
        <v>Aug</v>
      </c>
      <c r="U2197">
        <f t="shared" si="24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38"/>
        <v>1.1383571428571428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9" t="str">
        <f t="shared" si="242"/>
        <v>Nov</v>
      </c>
      <c r="T2198" s="9" t="str">
        <f t="shared" si="243"/>
        <v>Dec</v>
      </c>
      <c r="U2198">
        <f t="shared" si="24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38"/>
        <v>9.5103109999999997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9" t="str">
        <f t="shared" si="242"/>
        <v>Jan</v>
      </c>
      <c r="T2199" s="9" t="str">
        <f t="shared" si="243"/>
        <v>Feb</v>
      </c>
      <c r="U2199">
        <f t="shared" si="24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38"/>
        <v>1.3289249999999999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9" t="str">
        <f t="shared" si="242"/>
        <v>Oct</v>
      </c>
      <c r="T2200" s="9" t="str">
        <f t="shared" si="243"/>
        <v>Nov</v>
      </c>
      <c r="U2200">
        <f t="shared" si="24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38"/>
        <v>1.4697777777777778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9" t="str">
        <f t="shared" si="242"/>
        <v>Sep</v>
      </c>
      <c r="T2201" s="9" t="str">
        <f t="shared" si="243"/>
        <v>Oct</v>
      </c>
      <c r="U2201">
        <f t="shared" si="24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38"/>
        <v>5.4215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9" t="str">
        <f t="shared" si="242"/>
        <v>Jun</v>
      </c>
      <c r="T2202" s="9" t="str">
        <f t="shared" si="243"/>
        <v>Jul</v>
      </c>
      <c r="U2202">
        <f t="shared" si="24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38"/>
        <v>3.8271818181818182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9" t="str">
        <f t="shared" si="242"/>
        <v>Jan</v>
      </c>
      <c r="T2203" s="9" t="str">
        <f t="shared" si="243"/>
        <v>Jan</v>
      </c>
      <c r="U2203">
        <f t="shared" si="24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38"/>
        <v>7.0418124999999998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9" t="str">
        <f t="shared" si="242"/>
        <v>Oct</v>
      </c>
      <c r="T2204" s="9" t="str">
        <f t="shared" si="243"/>
        <v>Nov</v>
      </c>
      <c r="U2204">
        <f t="shared" si="24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38"/>
        <v>1.0954999999999999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 t="str">
        <f t="shared" si="242"/>
        <v>Aug</v>
      </c>
      <c r="T2205" s="9" t="str">
        <f t="shared" si="243"/>
        <v>Sep</v>
      </c>
      <c r="U2205">
        <f t="shared" si="24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38"/>
        <v>1.3286666666666667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9" t="str">
        <f t="shared" si="242"/>
        <v>Feb</v>
      </c>
      <c r="T2206" s="9" t="str">
        <f t="shared" si="243"/>
        <v>Mar</v>
      </c>
      <c r="U2206">
        <f t="shared" si="24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38"/>
        <v>1.52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9" t="str">
        <f t="shared" si="242"/>
        <v>May</v>
      </c>
      <c r="T2207" s="9" t="str">
        <f t="shared" si="243"/>
        <v>Jun</v>
      </c>
      <c r="U2207">
        <f t="shared" si="24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38"/>
        <v>1.0272727272727273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9" t="str">
        <f t="shared" si="242"/>
        <v>Mar</v>
      </c>
      <c r="T2208" s="9" t="str">
        <f t="shared" si="243"/>
        <v>Apr</v>
      </c>
      <c r="U2208">
        <f t="shared" si="24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38"/>
        <v>1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9" t="str">
        <f t="shared" si="242"/>
        <v>Oct</v>
      </c>
      <c r="T2209" s="9" t="str">
        <f t="shared" si="243"/>
        <v>Nov</v>
      </c>
      <c r="U2209">
        <f t="shared" si="24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38"/>
        <v>1.016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9" t="str">
        <f t="shared" si="242"/>
        <v>Feb</v>
      </c>
      <c r="T2210" s="9" t="str">
        <f t="shared" si="243"/>
        <v>Apr</v>
      </c>
      <c r="U2210">
        <f t="shared" si="24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38"/>
        <v>1.508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9" t="str">
        <f t="shared" si="242"/>
        <v>Apr</v>
      </c>
      <c r="T2211" s="9" t="str">
        <f t="shared" si="243"/>
        <v>Apr</v>
      </c>
      <c r="U2211">
        <f t="shared" si="24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38"/>
        <v>1.11425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9" t="str">
        <f t="shared" si="242"/>
        <v>Feb</v>
      </c>
      <c r="T2212" s="9" t="str">
        <f t="shared" si="243"/>
        <v>Apr</v>
      </c>
      <c r="U2212">
        <f t="shared" si="24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38"/>
        <v>1.956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 t="str">
        <f t="shared" si="242"/>
        <v>Mar</v>
      </c>
      <c r="T2213" s="9" t="str">
        <f t="shared" si="243"/>
        <v>Apr</v>
      </c>
      <c r="U2213">
        <f t="shared" si="24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38"/>
        <v>1.1438333333333333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9" t="str">
        <f t="shared" si="242"/>
        <v>Oct</v>
      </c>
      <c r="T2214" s="9" t="str">
        <f t="shared" si="243"/>
        <v>Nov</v>
      </c>
      <c r="U2214">
        <f t="shared" si="24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38"/>
        <v>2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 t="str">
        <f t="shared" si="242"/>
        <v>Apr</v>
      </c>
      <c r="T2215" s="9" t="str">
        <f t="shared" si="243"/>
        <v>May</v>
      </c>
      <c r="U2215">
        <f t="shared" si="24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38"/>
        <v>2.9250166666666666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9" t="str">
        <f t="shared" si="242"/>
        <v>Jan</v>
      </c>
      <c r="T2216" s="9" t="str">
        <f t="shared" si="243"/>
        <v>Feb</v>
      </c>
      <c r="U2216">
        <f t="shared" si="24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38"/>
        <v>1.5636363636363637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9" t="str">
        <f t="shared" si="242"/>
        <v>Feb</v>
      </c>
      <c r="T2217" s="9" t="str">
        <f t="shared" si="243"/>
        <v>Mar</v>
      </c>
      <c r="U2217">
        <f t="shared" si="24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38"/>
        <v>1.0566666666666666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9" t="str">
        <f t="shared" si="242"/>
        <v>Jul</v>
      </c>
      <c r="T2218" s="9" t="str">
        <f t="shared" si="243"/>
        <v>Jul</v>
      </c>
      <c r="U2218">
        <f t="shared" si="24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38"/>
        <v>1.0119047619047619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9" t="str">
        <f t="shared" si="242"/>
        <v>Oct</v>
      </c>
      <c r="T2219" s="9" t="str">
        <f t="shared" si="243"/>
        <v>Nov</v>
      </c>
      <c r="U2219">
        <f t="shared" si="24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38"/>
        <v>1.2283299999999999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9" t="str">
        <f t="shared" si="242"/>
        <v>Aug</v>
      </c>
      <c r="T2220" s="9" t="str">
        <f t="shared" si="243"/>
        <v>Aug</v>
      </c>
      <c r="U2220">
        <f t="shared" si="24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38"/>
        <v>1.0149999999999999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9" t="str">
        <f t="shared" si="242"/>
        <v>Jul</v>
      </c>
      <c r="T2221" s="9" t="str">
        <f t="shared" si="243"/>
        <v>Aug</v>
      </c>
      <c r="U2221">
        <f t="shared" si="24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38"/>
        <v>1.0114285714285713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9" t="str">
        <f t="shared" si="242"/>
        <v>Jun</v>
      </c>
      <c r="T2222" s="9" t="str">
        <f t="shared" si="243"/>
        <v>Jul</v>
      </c>
      <c r="U2222">
        <f t="shared" si="24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38"/>
        <v>1.0811999999999999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9" t="str">
        <f t="shared" si="242"/>
        <v>Mar</v>
      </c>
      <c r="T2223" s="9" t="str">
        <f t="shared" si="243"/>
        <v>Apr</v>
      </c>
      <c r="U2223">
        <f t="shared" si="24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38"/>
        <v>1.6259999999999999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 t="str">
        <f t="shared" si="242"/>
        <v>Dec</v>
      </c>
      <c r="T2224" s="9" t="str">
        <f t="shared" si="243"/>
        <v>Jan</v>
      </c>
      <c r="U2224">
        <f t="shared" si="24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38"/>
        <v>1.0580000000000001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 t="str">
        <f t="shared" si="242"/>
        <v>May</v>
      </c>
      <c r="T2225" s="9" t="str">
        <f t="shared" si="243"/>
        <v>Jun</v>
      </c>
      <c r="U2225">
        <f t="shared" si="24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38"/>
        <v>2.4315000000000002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9" t="str">
        <f t="shared" si="242"/>
        <v>Oct</v>
      </c>
      <c r="T2226" s="9" t="str">
        <f t="shared" si="243"/>
        <v>Oct</v>
      </c>
      <c r="U2226">
        <f t="shared" si="24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38"/>
        <v>9.4483338095238096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9" t="str">
        <f t="shared" si="242"/>
        <v>Aug</v>
      </c>
      <c r="T2227" s="9" t="str">
        <f t="shared" si="243"/>
        <v>Sep</v>
      </c>
      <c r="U2227">
        <f t="shared" si="24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38"/>
        <v>1.0846283333333333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9" t="str">
        <f t="shared" si="242"/>
        <v>Jan</v>
      </c>
      <c r="T2228" s="9" t="str">
        <f t="shared" si="243"/>
        <v>Feb</v>
      </c>
      <c r="U2228">
        <f t="shared" si="24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38"/>
        <v>1.5737692307692308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9" t="str">
        <f t="shared" si="242"/>
        <v>Oct</v>
      </c>
      <c r="T2229" s="9" t="str">
        <f t="shared" si="243"/>
        <v>Nov</v>
      </c>
      <c r="U2229">
        <f t="shared" si="24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38"/>
        <v>11.744899999999999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9" t="str">
        <f t="shared" si="242"/>
        <v>Jul</v>
      </c>
      <c r="T2230" s="9" t="str">
        <f t="shared" si="243"/>
        <v>Aug</v>
      </c>
      <c r="U2230">
        <f t="shared" si="24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38"/>
        <v>1.7104755366949576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9" t="str">
        <f t="shared" si="242"/>
        <v>Jul</v>
      </c>
      <c r="T2231" s="9" t="str">
        <f t="shared" si="243"/>
        <v>Sep</v>
      </c>
      <c r="U2231">
        <f t="shared" si="24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38"/>
        <v>1.2595294117647058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9" t="str">
        <f t="shared" si="242"/>
        <v>Mar</v>
      </c>
      <c r="T2232" s="9" t="str">
        <f t="shared" si="243"/>
        <v>Apr</v>
      </c>
      <c r="U2232">
        <f t="shared" si="24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38"/>
        <v>12.121296000000001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9" t="str">
        <f t="shared" si="242"/>
        <v>May</v>
      </c>
      <c r="T2233" s="9" t="str">
        <f t="shared" si="243"/>
        <v>Jun</v>
      </c>
      <c r="U2233">
        <f t="shared" si="24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38"/>
        <v>4.9580000000000002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9" t="str">
        <f t="shared" si="242"/>
        <v>Jun</v>
      </c>
      <c r="T2234" s="9" t="str">
        <f t="shared" si="243"/>
        <v>Jul</v>
      </c>
      <c r="U2234">
        <f t="shared" si="24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38"/>
        <v>3.3203999999999998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9" t="str">
        <f t="shared" si="242"/>
        <v>Nov</v>
      </c>
      <c r="T2235" s="9" t="str">
        <f t="shared" si="243"/>
        <v>Dec</v>
      </c>
      <c r="U2235">
        <f t="shared" si="24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38"/>
        <v>11.65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9" t="str">
        <f t="shared" si="242"/>
        <v>Dec</v>
      </c>
      <c r="T2236" s="9" t="str">
        <f t="shared" si="243"/>
        <v>Jan</v>
      </c>
      <c r="U2236">
        <f t="shared" si="24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38"/>
        <v>1.5331538461538461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9" t="str">
        <f t="shared" si="242"/>
        <v>Feb</v>
      </c>
      <c r="T2237" s="9" t="str">
        <f t="shared" si="243"/>
        <v>Mar</v>
      </c>
      <c r="U2237">
        <f t="shared" si="24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38"/>
        <v>5.3710714285714287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9" t="str">
        <f t="shared" si="242"/>
        <v>Jan</v>
      </c>
      <c r="T2238" s="9" t="str">
        <f t="shared" si="243"/>
        <v>Feb</v>
      </c>
      <c r="U2238">
        <f t="shared" si="24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38"/>
        <v>3.5292777777777777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9" t="str">
        <f t="shared" si="242"/>
        <v>Oct</v>
      </c>
      <c r="T2239" s="9" t="str">
        <f t="shared" si="243"/>
        <v>Nov</v>
      </c>
      <c r="U2239">
        <f t="shared" si="24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38"/>
        <v>1.3740000000000001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9" t="str">
        <f t="shared" si="242"/>
        <v>Feb</v>
      </c>
      <c r="T2240" s="9" t="str">
        <f t="shared" si="243"/>
        <v>Mar</v>
      </c>
      <c r="U2240">
        <f t="shared" si="24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38"/>
        <v>1.2802667999999999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9" t="str">
        <f t="shared" si="242"/>
        <v>Oct</v>
      </c>
      <c r="T2241" s="9" t="str">
        <f t="shared" si="243"/>
        <v>Nov</v>
      </c>
      <c r="U2241">
        <f t="shared" si="24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38"/>
        <v>2.7067999999999999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9" t="str">
        <f t="shared" si="242"/>
        <v>Mar</v>
      </c>
      <c r="T2242" s="9" t="str">
        <f t="shared" si="243"/>
        <v>Apr</v>
      </c>
      <c r="U2242">
        <f t="shared" si="24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45">E2243/D2243</f>
        <v>8.0640000000000001</v>
      </c>
      <c r="P2243" s="6">
        <f t="shared" ref="P2243:P2306" si="246">E2243/L2243</f>
        <v>49.472392638036808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9" t="str">
        <f t="shared" ref="S2243:S2306" si="249">TEXT((J2243/86400)+25569+(-5/24),"mmm")</f>
        <v>Jan</v>
      </c>
      <c r="T2243" s="9" t="str">
        <f t="shared" ref="T2243:T2306" si="250">TEXT((I2243/86400)+25569+(-5/24),"mmm")</f>
        <v>Mar</v>
      </c>
      <c r="U2243">
        <f t="shared" ref="U2243:U2306" si="251">YEAR((J2243/86400)+25569+(-5/24))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45"/>
        <v>13.600976000000001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9" t="str">
        <f t="shared" si="249"/>
        <v>Oct</v>
      </c>
      <c r="T2244" s="9" t="str">
        <f t="shared" si="250"/>
        <v>Nov</v>
      </c>
      <c r="U2244">
        <f t="shared" si="25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45"/>
        <v>9302.5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9" t="str">
        <f t="shared" si="249"/>
        <v>Mar</v>
      </c>
      <c r="T2245" s="9" t="str">
        <f t="shared" si="250"/>
        <v>Mar</v>
      </c>
      <c r="U2245">
        <f t="shared" si="25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45"/>
        <v>3.7702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9" t="str">
        <f t="shared" si="249"/>
        <v>Oct</v>
      </c>
      <c r="T2246" s="9" t="str">
        <f t="shared" si="250"/>
        <v>Oct</v>
      </c>
      <c r="U2246">
        <f t="shared" si="25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45"/>
        <v>26.47025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9" t="str">
        <f t="shared" si="249"/>
        <v>Jan</v>
      </c>
      <c r="T2247" s="9" t="str">
        <f t="shared" si="250"/>
        <v>Feb</v>
      </c>
      <c r="U2247">
        <f t="shared" si="25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45"/>
        <v>1.0012000000000001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9" t="str">
        <f t="shared" si="249"/>
        <v>Aug</v>
      </c>
      <c r="T2248" s="9" t="str">
        <f t="shared" si="250"/>
        <v>Sep</v>
      </c>
      <c r="U2248">
        <f t="shared" si="25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45"/>
        <v>1.0445405405405406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9" t="str">
        <f t="shared" si="249"/>
        <v>Jul</v>
      </c>
      <c r="T2249" s="9" t="str">
        <f t="shared" si="250"/>
        <v>Jul</v>
      </c>
      <c r="U2249">
        <f t="shared" si="25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45"/>
        <v>1.0721428571428571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9" t="str">
        <f t="shared" si="249"/>
        <v>Nov</v>
      </c>
      <c r="T2250" s="9" t="str">
        <f t="shared" si="250"/>
        <v>Dec</v>
      </c>
      <c r="U2250">
        <f t="shared" si="25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45"/>
        <v>1.6877142857142857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9" t="str">
        <f t="shared" si="249"/>
        <v>Mar</v>
      </c>
      <c r="T2251" s="9" t="str">
        <f t="shared" si="250"/>
        <v>Apr</v>
      </c>
      <c r="U2251">
        <f t="shared" si="25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45"/>
        <v>9.7511200000000002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9" t="str">
        <f t="shared" si="249"/>
        <v>Nov</v>
      </c>
      <c r="T2252" s="9" t="str">
        <f t="shared" si="250"/>
        <v>Dec</v>
      </c>
      <c r="U2252">
        <f t="shared" si="25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45"/>
        <v>1.3444929411764706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9" t="str">
        <f t="shared" si="249"/>
        <v>Jul</v>
      </c>
      <c r="T2253" s="9" t="str">
        <f t="shared" si="250"/>
        <v>Aug</v>
      </c>
      <c r="U2253">
        <f t="shared" si="25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45"/>
        <v>2.722777777777778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9" t="str">
        <f t="shared" si="249"/>
        <v>Jul</v>
      </c>
      <c r="T2254" s="9" t="str">
        <f t="shared" si="250"/>
        <v>Aug</v>
      </c>
      <c r="U2254">
        <f t="shared" si="25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45"/>
        <v>1.1268750000000001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9" t="str">
        <f t="shared" si="249"/>
        <v>Oct</v>
      </c>
      <c r="T2255" s="9" t="str">
        <f t="shared" si="250"/>
        <v>Nov</v>
      </c>
      <c r="U2255">
        <f t="shared" si="25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45"/>
        <v>4.5979999999999999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9" t="str">
        <f t="shared" si="249"/>
        <v>Jan</v>
      </c>
      <c r="T2256" s="9" t="str">
        <f t="shared" si="250"/>
        <v>Jan</v>
      </c>
      <c r="U2256">
        <f t="shared" si="25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45"/>
        <v>2.8665822784810127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9" t="str">
        <f t="shared" si="249"/>
        <v>Apr</v>
      </c>
      <c r="T2257" s="9" t="str">
        <f t="shared" si="250"/>
        <v>May</v>
      </c>
      <c r="U2257">
        <f t="shared" si="25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45"/>
        <v>2.2270833333333333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 t="str">
        <f t="shared" si="249"/>
        <v>Nov</v>
      </c>
      <c r="T2258" s="9" t="str">
        <f t="shared" si="250"/>
        <v>Nov</v>
      </c>
      <c r="U2258">
        <f t="shared" si="25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45"/>
        <v>6.3613999999999997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9" t="str">
        <f t="shared" si="249"/>
        <v>May</v>
      </c>
      <c r="T2259" s="9" t="str">
        <f t="shared" si="250"/>
        <v>Jun</v>
      </c>
      <c r="U2259">
        <f t="shared" si="25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45"/>
        <v>1.4650000000000001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9" t="str">
        <f t="shared" si="249"/>
        <v>May</v>
      </c>
      <c r="T2260" s="9" t="str">
        <f t="shared" si="250"/>
        <v>Jun</v>
      </c>
      <c r="U2260">
        <f t="shared" si="25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45"/>
        <v>18.670999999999999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9" t="str">
        <f t="shared" si="249"/>
        <v>Nov</v>
      </c>
      <c r="T2261" s="9" t="str">
        <f t="shared" si="250"/>
        <v>Dec</v>
      </c>
      <c r="U2261">
        <f t="shared" si="25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45"/>
        <v>3.2692000000000001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9" t="str">
        <f t="shared" si="249"/>
        <v>Feb</v>
      </c>
      <c r="T2262" s="9" t="str">
        <f t="shared" si="250"/>
        <v>Mar</v>
      </c>
      <c r="U2262">
        <f t="shared" si="25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45"/>
        <v>7.7949999999999999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9" t="str">
        <f t="shared" si="249"/>
        <v>Jan</v>
      </c>
      <c r="T2263" s="9" t="str">
        <f t="shared" si="250"/>
        <v>Feb</v>
      </c>
      <c r="U2263">
        <f t="shared" si="25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45"/>
        <v>1.5415151515151515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9" t="str">
        <f t="shared" si="249"/>
        <v>Oct</v>
      </c>
      <c r="T2264" s="9" t="str">
        <f t="shared" si="250"/>
        <v>Nov</v>
      </c>
      <c r="U2264">
        <f t="shared" si="25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45"/>
        <v>1.1554666666666666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9" t="str">
        <f t="shared" si="249"/>
        <v>Jan</v>
      </c>
      <c r="T2265" s="9" t="str">
        <f t="shared" si="250"/>
        <v>Jan</v>
      </c>
      <c r="U2265">
        <f t="shared" si="25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45"/>
        <v>1.8003333333333333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9" t="str">
        <f t="shared" si="249"/>
        <v>May</v>
      </c>
      <c r="T2266" s="9" t="str">
        <f t="shared" si="250"/>
        <v>May</v>
      </c>
      <c r="U2266">
        <f t="shared" si="25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45"/>
        <v>2.9849999999999999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9" t="str">
        <f t="shared" si="249"/>
        <v>Nov</v>
      </c>
      <c r="T2267" s="9" t="str">
        <f t="shared" si="250"/>
        <v>Nov</v>
      </c>
      <c r="U2267">
        <f t="shared" si="25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45"/>
        <v>3.2026666666666666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9" t="str">
        <f t="shared" si="249"/>
        <v>Apr</v>
      </c>
      <c r="T2268" s="9" t="str">
        <f t="shared" si="250"/>
        <v>Apr</v>
      </c>
      <c r="U2268">
        <f t="shared" si="25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45"/>
        <v>3.80525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9" t="str">
        <f t="shared" si="249"/>
        <v>Nov</v>
      </c>
      <c r="T2269" s="9" t="str">
        <f t="shared" si="250"/>
        <v>Dec</v>
      </c>
      <c r="U2269">
        <f t="shared" si="25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45"/>
        <v>1.026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9" t="str">
        <f t="shared" si="249"/>
        <v>Feb</v>
      </c>
      <c r="T2270" s="9" t="str">
        <f t="shared" si="250"/>
        <v>Mar</v>
      </c>
      <c r="U2270">
        <f t="shared" si="25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45"/>
        <v>18.016400000000001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9" t="str">
        <f t="shared" si="249"/>
        <v>Feb</v>
      </c>
      <c r="T2271" s="9" t="str">
        <f t="shared" si="250"/>
        <v>Mar</v>
      </c>
      <c r="U2271">
        <f t="shared" si="25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45"/>
        <v>7.2024800000000004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9" t="str">
        <f t="shared" si="249"/>
        <v>Dec</v>
      </c>
      <c r="T2272" s="9" t="str">
        <f t="shared" si="250"/>
        <v>Jan</v>
      </c>
      <c r="U2272">
        <f t="shared" si="251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45"/>
        <v>2.8309000000000002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9" t="str">
        <f t="shared" si="249"/>
        <v>Nov</v>
      </c>
      <c r="T2273" s="9" t="str">
        <f t="shared" si="250"/>
        <v>Dec</v>
      </c>
      <c r="U2273">
        <f t="shared" si="25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45"/>
        <v>13.566000000000001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9" t="str">
        <f t="shared" si="249"/>
        <v>Nov</v>
      </c>
      <c r="T2274" s="9" t="str">
        <f t="shared" si="250"/>
        <v>Dec</v>
      </c>
      <c r="U2274">
        <f t="shared" si="25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45"/>
        <v>2.2035999999999998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9" t="str">
        <f t="shared" si="249"/>
        <v>Feb</v>
      </c>
      <c r="T2275" s="9" t="str">
        <f t="shared" si="250"/>
        <v>Mar</v>
      </c>
      <c r="U2275">
        <f t="shared" si="25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45"/>
        <v>1.196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9" t="str">
        <f t="shared" si="249"/>
        <v>Jan</v>
      </c>
      <c r="T2276" s="9" t="str">
        <f t="shared" si="250"/>
        <v>Feb</v>
      </c>
      <c r="U2276">
        <f t="shared" si="25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45"/>
        <v>4.0776923076923079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9" t="str">
        <f t="shared" si="249"/>
        <v>Nov</v>
      </c>
      <c r="T2277" s="9" t="str">
        <f t="shared" si="250"/>
        <v>Dec</v>
      </c>
      <c r="U2277">
        <f t="shared" si="25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45"/>
        <v>1.0581826105905425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9" t="str">
        <f t="shared" si="249"/>
        <v>Dec</v>
      </c>
      <c r="T2278" s="9" t="str">
        <f t="shared" si="250"/>
        <v>Jan</v>
      </c>
      <c r="U2278">
        <f t="shared" si="251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45"/>
        <v>1.4108235294117648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9" t="str">
        <f t="shared" si="249"/>
        <v>Jan</v>
      </c>
      <c r="T2279" s="9" t="str">
        <f t="shared" si="250"/>
        <v>Feb</v>
      </c>
      <c r="U2279">
        <f t="shared" si="25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45"/>
        <v>2.7069999999999999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9" t="str">
        <f t="shared" si="249"/>
        <v>Nov</v>
      </c>
      <c r="T2280" s="9" t="str">
        <f t="shared" si="250"/>
        <v>Jan</v>
      </c>
      <c r="U2280">
        <f t="shared" si="251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45"/>
        <v>1.538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9" t="str">
        <f t="shared" si="249"/>
        <v>Jan</v>
      </c>
      <c r="T2281" s="9" t="str">
        <f t="shared" si="250"/>
        <v>Feb</v>
      </c>
      <c r="U2281">
        <f t="shared" si="25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45"/>
        <v>4.0357653061224488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9" t="str">
        <f t="shared" si="249"/>
        <v>Aug</v>
      </c>
      <c r="T2282" s="9" t="str">
        <f t="shared" si="250"/>
        <v>Sep</v>
      </c>
      <c r="U2282">
        <f t="shared" si="25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45"/>
        <v>1.85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9" t="str">
        <f t="shared" si="249"/>
        <v>May</v>
      </c>
      <c r="T2283" s="9" t="str">
        <f t="shared" si="250"/>
        <v>Jul</v>
      </c>
      <c r="U2283">
        <f t="shared" si="25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45"/>
        <v>1.8533333333333333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9" t="str">
        <f t="shared" si="249"/>
        <v>Nov</v>
      </c>
      <c r="T2284" s="9" t="str">
        <f t="shared" si="250"/>
        <v>Jan</v>
      </c>
      <c r="U2284">
        <f t="shared" si="251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45"/>
        <v>1.0085533333333332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9" t="str">
        <f t="shared" si="249"/>
        <v>Mar</v>
      </c>
      <c r="T2285" s="9" t="str">
        <f t="shared" si="250"/>
        <v>May</v>
      </c>
      <c r="U2285">
        <f t="shared" si="25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45"/>
        <v>1.0622116666666668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9" t="str">
        <f t="shared" si="249"/>
        <v>Feb</v>
      </c>
      <c r="T2286" s="9" t="str">
        <f t="shared" si="250"/>
        <v>Mar</v>
      </c>
      <c r="U2286">
        <f t="shared" si="25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45"/>
        <v>1.2136666666666667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9" t="str">
        <f t="shared" si="249"/>
        <v>May</v>
      </c>
      <c r="T2287" s="9" t="str">
        <f t="shared" si="250"/>
        <v>Jun</v>
      </c>
      <c r="U2287">
        <f t="shared" si="25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45"/>
        <v>1.0006666666666666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9" t="str">
        <f t="shared" si="249"/>
        <v>Aug</v>
      </c>
      <c r="T2288" s="9" t="str">
        <f t="shared" si="250"/>
        <v>Sep</v>
      </c>
      <c r="U2288">
        <f t="shared" si="25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45"/>
        <v>1.1997755555555556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9" t="str">
        <f t="shared" si="249"/>
        <v>Jun</v>
      </c>
      <c r="T2289" s="9" t="str">
        <f t="shared" si="250"/>
        <v>Jun</v>
      </c>
      <c r="U2289">
        <f t="shared" si="25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45"/>
        <v>1.0009999999999999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9" t="str">
        <f t="shared" si="249"/>
        <v>Jun</v>
      </c>
      <c r="T2290" s="9" t="str">
        <f t="shared" si="250"/>
        <v>Jun</v>
      </c>
      <c r="U2290">
        <f t="shared" si="25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45"/>
        <v>1.0740000000000001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9" t="str">
        <f t="shared" si="249"/>
        <v>Oct</v>
      </c>
      <c r="T2291" s="9" t="str">
        <f t="shared" si="250"/>
        <v>Dec</v>
      </c>
      <c r="U2291">
        <f t="shared" si="25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45"/>
        <v>1.0406666666666666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9" t="str">
        <f t="shared" si="249"/>
        <v>Sep</v>
      </c>
      <c r="T2292" s="9" t="str">
        <f t="shared" si="250"/>
        <v>Dec</v>
      </c>
      <c r="U2292">
        <f t="shared" si="25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45"/>
        <v>1.728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9" t="str">
        <f t="shared" si="249"/>
        <v>Mar</v>
      </c>
      <c r="T2293" s="9" t="str">
        <f t="shared" si="250"/>
        <v>Apr</v>
      </c>
      <c r="U2293">
        <f t="shared" si="25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45"/>
        <v>1.072505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9" t="str">
        <f t="shared" si="249"/>
        <v>Mar</v>
      </c>
      <c r="T2294" s="9" t="str">
        <f t="shared" si="250"/>
        <v>Apr</v>
      </c>
      <c r="U2294">
        <f t="shared" si="25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45"/>
        <v>1.0823529411764705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9" t="str">
        <f t="shared" si="249"/>
        <v>Aug</v>
      </c>
      <c r="T2295" s="9" t="str">
        <f t="shared" si="250"/>
        <v>Sep</v>
      </c>
      <c r="U2295">
        <f t="shared" si="25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45"/>
        <v>1.4608079999999999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9" t="str">
        <f t="shared" si="249"/>
        <v>Dec</v>
      </c>
      <c r="T2296" s="9" t="str">
        <f t="shared" si="250"/>
        <v>Jan</v>
      </c>
      <c r="U2296">
        <f t="shared" si="251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45"/>
        <v>1.2524999999999999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9" t="str">
        <f t="shared" si="249"/>
        <v>Dec</v>
      </c>
      <c r="T2297" s="9" t="str">
        <f t="shared" si="250"/>
        <v>Jan</v>
      </c>
      <c r="U2297">
        <f t="shared" si="251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45"/>
        <v>1.4907142857142857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9" t="str">
        <f t="shared" si="249"/>
        <v>Jan</v>
      </c>
      <c r="T2298" s="9" t="str">
        <f t="shared" si="250"/>
        <v>Feb</v>
      </c>
      <c r="U2298">
        <f t="shared" si="25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45"/>
        <v>1.006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9" t="str">
        <f t="shared" si="249"/>
        <v>Feb</v>
      </c>
      <c r="T2299" s="9" t="str">
        <f t="shared" si="250"/>
        <v>Mar</v>
      </c>
      <c r="U2299">
        <f t="shared" si="25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45"/>
        <v>1.0507333333333333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9" t="str">
        <f t="shared" si="249"/>
        <v>Feb</v>
      </c>
      <c r="T2300" s="9" t="str">
        <f t="shared" si="250"/>
        <v>Mar</v>
      </c>
      <c r="U2300">
        <f t="shared" si="25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45"/>
        <v>3.5016666666666665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9" t="str">
        <f t="shared" si="249"/>
        <v>Jan</v>
      </c>
      <c r="T2301" s="9" t="str">
        <f t="shared" si="250"/>
        <v>Feb</v>
      </c>
      <c r="U2301">
        <f t="shared" si="25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45"/>
        <v>1.0125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9" t="str">
        <f t="shared" si="249"/>
        <v>Jun</v>
      </c>
      <c r="T2302" s="9" t="str">
        <f t="shared" si="250"/>
        <v>Jun</v>
      </c>
      <c r="U2302">
        <f t="shared" si="25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45"/>
        <v>1.336044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9" t="str">
        <f t="shared" si="249"/>
        <v>May</v>
      </c>
      <c r="T2303" s="9" t="str">
        <f t="shared" si="250"/>
        <v>Jun</v>
      </c>
      <c r="U2303">
        <f t="shared" si="25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45"/>
        <v>1.7065217391304348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9" t="str">
        <f t="shared" si="249"/>
        <v>Nov</v>
      </c>
      <c r="T2304" s="9" t="str">
        <f t="shared" si="250"/>
        <v>Dec</v>
      </c>
      <c r="U2304">
        <f t="shared" si="25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45"/>
        <v>1.0935829457364341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9" t="str">
        <f t="shared" si="249"/>
        <v>Nov</v>
      </c>
      <c r="T2305" s="9" t="str">
        <f t="shared" si="250"/>
        <v>Dec</v>
      </c>
      <c r="U2305">
        <f t="shared" si="25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45"/>
        <v>1.0070033333333335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9" t="str">
        <f t="shared" si="249"/>
        <v>Nov</v>
      </c>
      <c r="T2306" s="9" t="str">
        <f t="shared" si="250"/>
        <v>Dec</v>
      </c>
      <c r="U2306">
        <f t="shared" si="25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52">E2307/D2307</f>
        <v>1.0122777777777778</v>
      </c>
      <c r="P2307" s="6">
        <f t="shared" ref="P2307:P2370" si="253">E2307/L2307</f>
        <v>109.10778443113773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9" t="str">
        <f t="shared" ref="S2307:S2370" si="256">TEXT((J2307/86400)+25569+(-5/24),"mmm")</f>
        <v>Jul</v>
      </c>
      <c r="T2307" s="9" t="str">
        <f t="shared" ref="T2307:T2370" si="257">TEXT((I2307/86400)+25569+(-5/24),"mmm")</f>
        <v>Aug</v>
      </c>
      <c r="U2307">
        <f t="shared" ref="U2307:U2370" si="258">YEAR((J2307/86400)+25569+(-5/24))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52"/>
        <v>1.0675857142857144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9" t="str">
        <f t="shared" si="256"/>
        <v>Feb</v>
      </c>
      <c r="T2308" s="9" t="str">
        <f t="shared" si="257"/>
        <v>Mar</v>
      </c>
      <c r="U2308">
        <f t="shared" si="258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52"/>
        <v>1.0665777537961894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9" t="str">
        <f t="shared" si="256"/>
        <v>Apr</v>
      </c>
      <c r="T2309" s="9" t="str">
        <f t="shared" si="257"/>
        <v>May</v>
      </c>
      <c r="U2309">
        <f t="shared" si="258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52"/>
        <v>1.0130622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9" t="str">
        <f t="shared" si="256"/>
        <v>Jul</v>
      </c>
      <c r="T2310" s="9" t="str">
        <f t="shared" si="257"/>
        <v>Aug</v>
      </c>
      <c r="U2310">
        <f t="shared" si="258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52"/>
        <v>1.0667450000000001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9" t="str">
        <f t="shared" si="256"/>
        <v>Feb</v>
      </c>
      <c r="T2311" s="9" t="str">
        <f t="shared" si="257"/>
        <v>Mar</v>
      </c>
      <c r="U2311">
        <f t="shared" si="258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52"/>
        <v>4.288397837837838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9" t="str">
        <f t="shared" si="256"/>
        <v>Feb</v>
      </c>
      <c r="T2312" s="9" t="str">
        <f t="shared" si="257"/>
        <v>Mar</v>
      </c>
      <c r="U2312">
        <f t="shared" si="258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52"/>
        <v>1.0411111111111111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9" t="str">
        <f t="shared" si="256"/>
        <v>Apr</v>
      </c>
      <c r="T2313" s="9" t="str">
        <f t="shared" si="257"/>
        <v>May</v>
      </c>
      <c r="U2313">
        <f t="shared" si="258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52"/>
        <v>1.0786666666666667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9" t="str">
        <f t="shared" si="256"/>
        <v>Mar</v>
      </c>
      <c r="T2314" s="9" t="str">
        <f t="shared" si="257"/>
        <v>Apr</v>
      </c>
      <c r="U2314">
        <f t="shared" si="258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52"/>
        <v>1.7584040000000001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9" t="str">
        <f t="shared" si="256"/>
        <v>Apr</v>
      </c>
      <c r="T2315" s="9" t="str">
        <f t="shared" si="257"/>
        <v>May</v>
      </c>
      <c r="U2315">
        <f t="shared" si="258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52"/>
        <v>1.5697000000000001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9" t="str">
        <f t="shared" si="256"/>
        <v>May</v>
      </c>
      <c r="T2316" s="9" t="str">
        <f t="shared" si="257"/>
        <v>Jun</v>
      </c>
      <c r="U2316">
        <f t="shared" si="258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52"/>
        <v>1.026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9" t="str">
        <f t="shared" si="256"/>
        <v>Apr</v>
      </c>
      <c r="T2317" s="9" t="str">
        <f t="shared" si="257"/>
        <v>May</v>
      </c>
      <c r="U2317">
        <f t="shared" si="258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52"/>
        <v>1.0404266666666666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9" t="str">
        <f t="shared" si="256"/>
        <v>Sep</v>
      </c>
      <c r="T2318" s="9" t="str">
        <f t="shared" si="257"/>
        <v>Dec</v>
      </c>
      <c r="U2318">
        <f t="shared" si="258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52"/>
        <v>1.04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9" t="str">
        <f t="shared" si="256"/>
        <v>Jan</v>
      </c>
      <c r="T2319" s="9" t="str">
        <f t="shared" si="257"/>
        <v>Feb</v>
      </c>
      <c r="U2319">
        <f t="shared" si="258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52"/>
        <v>1.2105999999999999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9" t="str">
        <f t="shared" si="256"/>
        <v>Aug</v>
      </c>
      <c r="T2320" s="9" t="str">
        <f t="shared" si="257"/>
        <v>Sep</v>
      </c>
      <c r="U2320">
        <f t="shared" si="258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52"/>
        <v>1.077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9" t="str">
        <f t="shared" si="256"/>
        <v>Nov</v>
      </c>
      <c r="T2321" s="9" t="str">
        <f t="shared" si="257"/>
        <v>Dec</v>
      </c>
      <c r="U2321">
        <f t="shared" si="258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52"/>
        <v>1.0866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9" t="str">
        <f t="shared" si="256"/>
        <v>Feb</v>
      </c>
      <c r="T2322" s="9" t="str">
        <f t="shared" si="257"/>
        <v>Apr</v>
      </c>
      <c r="U2322">
        <f t="shared" si="258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52"/>
        <v>0.39120962394619685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9" t="str">
        <f t="shared" si="256"/>
        <v>Mar</v>
      </c>
      <c r="T2323" s="9" t="str">
        <f t="shared" si="257"/>
        <v>Apr</v>
      </c>
      <c r="U2323">
        <f t="shared" si="258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52"/>
        <v>3.1481481481481478E-2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 t="str">
        <f t="shared" si="256"/>
        <v>Mar</v>
      </c>
      <c r="T2324" s="9" t="str">
        <f t="shared" si="257"/>
        <v>Apr</v>
      </c>
      <c r="U2324">
        <f t="shared" si="258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52"/>
        <v>0.48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 t="str">
        <f t="shared" si="256"/>
        <v>Mar</v>
      </c>
      <c r="T2325" s="9" t="str">
        <f t="shared" si="257"/>
        <v>Mar</v>
      </c>
      <c r="U2325">
        <f t="shared" si="258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52"/>
        <v>0.20733333333333334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9" t="str">
        <f t="shared" si="256"/>
        <v>Feb</v>
      </c>
      <c r="T2326" s="9" t="str">
        <f t="shared" si="257"/>
        <v>Mar</v>
      </c>
      <c r="U2326">
        <f t="shared" si="258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52"/>
        <v>0.08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9" t="str">
        <f t="shared" si="256"/>
        <v>Feb</v>
      </c>
      <c r="T2327" s="9" t="str">
        <f t="shared" si="257"/>
        <v>Mar</v>
      </c>
      <c r="U2327">
        <f t="shared" si="258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52"/>
        <v>7.1999999999999998E-3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 t="str">
        <f t="shared" si="256"/>
        <v>Mar</v>
      </c>
      <c r="T2328" s="9" t="str">
        <f t="shared" si="257"/>
        <v>Apr</v>
      </c>
      <c r="U2328">
        <f t="shared" si="258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52"/>
        <v>5.2609431428571432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9" t="str">
        <f t="shared" si="256"/>
        <v>Jul</v>
      </c>
      <c r="T2329" s="9" t="str">
        <f t="shared" si="257"/>
        <v>Aug</v>
      </c>
      <c r="U2329">
        <f t="shared" si="258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52"/>
        <v>2.5445000000000002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9" t="str">
        <f t="shared" si="256"/>
        <v>May</v>
      </c>
      <c r="T2330" s="9" t="str">
        <f t="shared" si="257"/>
        <v>Jun</v>
      </c>
      <c r="U2330">
        <f t="shared" si="258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52"/>
        <v>1.0591999999999999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 t="str">
        <f t="shared" si="256"/>
        <v>Jun</v>
      </c>
      <c r="T2331" s="9" t="str">
        <f t="shared" si="257"/>
        <v>Jul</v>
      </c>
      <c r="U2331">
        <f t="shared" si="258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52"/>
        <v>1.0242285714285715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9" t="str">
        <f t="shared" si="256"/>
        <v>Nov</v>
      </c>
      <c r="T2332" s="9" t="str">
        <f t="shared" si="257"/>
        <v>Dec</v>
      </c>
      <c r="U2332">
        <f t="shared" si="258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52"/>
        <v>1.4431375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9" t="str">
        <f t="shared" si="256"/>
        <v>Jul</v>
      </c>
      <c r="T2333" s="9" t="str">
        <f t="shared" si="257"/>
        <v>Aug</v>
      </c>
      <c r="U2333">
        <f t="shared" si="258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52"/>
        <v>1.06308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9" t="str">
        <f t="shared" si="256"/>
        <v>Jan</v>
      </c>
      <c r="T2334" s="9" t="str">
        <f t="shared" si="257"/>
        <v>Feb</v>
      </c>
      <c r="U2334">
        <f t="shared" si="258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52"/>
        <v>2.1216666666666666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9" t="str">
        <f t="shared" si="256"/>
        <v>May</v>
      </c>
      <c r="T2335" s="9" t="str">
        <f t="shared" si="257"/>
        <v>May</v>
      </c>
      <c r="U2335">
        <f t="shared" si="258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52"/>
        <v>1.0195000000000001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9" t="str">
        <f t="shared" si="256"/>
        <v>Oct</v>
      </c>
      <c r="T2336" s="9" t="str">
        <f t="shared" si="257"/>
        <v>Nov</v>
      </c>
      <c r="U2336">
        <f t="shared" si="258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52"/>
        <v>1.0227200000000001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9" t="str">
        <f t="shared" si="256"/>
        <v>May</v>
      </c>
      <c r="T2337" s="9" t="str">
        <f t="shared" si="257"/>
        <v>Jun</v>
      </c>
      <c r="U2337">
        <f t="shared" si="258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52"/>
        <v>5.2073254999999996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9" t="str">
        <f t="shared" si="256"/>
        <v>Jan</v>
      </c>
      <c r="T2338" s="9" t="str">
        <f t="shared" si="257"/>
        <v>Mar</v>
      </c>
      <c r="U2338">
        <f t="shared" si="258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52"/>
        <v>1.1065833333333333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9" t="str">
        <f t="shared" si="256"/>
        <v>May</v>
      </c>
      <c r="T2339" s="9" t="str">
        <f t="shared" si="257"/>
        <v>Jun</v>
      </c>
      <c r="U2339">
        <f t="shared" si="258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52"/>
        <v>1.0114333333333334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9" t="str">
        <f t="shared" si="256"/>
        <v>May</v>
      </c>
      <c r="T2340" s="9" t="str">
        <f t="shared" si="257"/>
        <v>Jun</v>
      </c>
      <c r="U2340">
        <f t="shared" si="258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52"/>
        <v>2.9420799999999998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9" t="str">
        <f t="shared" si="256"/>
        <v>Nov</v>
      </c>
      <c r="T2341" s="9" t="str">
        <f t="shared" si="257"/>
        <v>Dec</v>
      </c>
      <c r="U2341">
        <f t="shared" si="258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52"/>
        <v>1.0577749999999999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9" t="str">
        <f t="shared" si="256"/>
        <v>Sep</v>
      </c>
      <c r="T2342" s="9" t="str">
        <f t="shared" si="257"/>
        <v>Oct</v>
      </c>
      <c r="U2342">
        <f t="shared" si="258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8305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9" t="str">
        <f t="shared" si="256"/>
        <v>Jun</v>
      </c>
      <c r="T2343" s="9" t="str">
        <f t="shared" si="257"/>
        <v>Jul</v>
      </c>
      <c r="U2343">
        <f t="shared" si="258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8305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9" t="str">
        <f t="shared" si="256"/>
        <v>Sep</v>
      </c>
      <c r="T2344" s="9" t="str">
        <f t="shared" si="257"/>
        <v>Oct</v>
      </c>
      <c r="U2344">
        <f t="shared" si="258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8305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52"/>
        <v>0.03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9" t="str">
        <f t="shared" si="256"/>
        <v>Nov</v>
      </c>
      <c r="T2345" s="9" t="str">
        <f t="shared" si="257"/>
        <v>Jan</v>
      </c>
      <c r="U2345">
        <f t="shared" si="258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8305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52"/>
        <v>1E-3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9" t="str">
        <f t="shared" si="256"/>
        <v>May</v>
      </c>
      <c r="T2346" s="9" t="str">
        <f t="shared" si="257"/>
        <v>Jun</v>
      </c>
      <c r="U2346">
        <f t="shared" si="258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8305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9" t="str">
        <f t="shared" si="256"/>
        <v>Feb</v>
      </c>
      <c r="T2347" s="9" t="str">
        <f t="shared" si="257"/>
        <v>Mar</v>
      </c>
      <c r="U2347">
        <f t="shared" si="258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8305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52"/>
        <v>6.4999999999999997E-4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9" t="str">
        <f t="shared" si="256"/>
        <v>Sep</v>
      </c>
      <c r="T2348" s="9" t="str">
        <f t="shared" si="257"/>
        <v>Oct</v>
      </c>
      <c r="U2348">
        <f t="shared" si="258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8305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52"/>
        <v>1.4999999999999999E-2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9" t="str">
        <f t="shared" si="256"/>
        <v>Jul</v>
      </c>
      <c r="T2349" s="9" t="str">
        <f t="shared" si="257"/>
        <v>Aug</v>
      </c>
      <c r="U2349">
        <f t="shared" si="258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8305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52"/>
        <v>3.8571428571428572E-3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9" t="str">
        <f t="shared" si="256"/>
        <v>Dec</v>
      </c>
      <c r="T2350" s="9" t="str">
        <f t="shared" si="257"/>
        <v>Feb</v>
      </c>
      <c r="U2350">
        <f t="shared" si="258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8305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9" t="str">
        <f t="shared" si="256"/>
        <v>Jul</v>
      </c>
      <c r="T2351" s="9" t="str">
        <f t="shared" si="257"/>
        <v>Aug</v>
      </c>
      <c r="U2351">
        <f t="shared" si="258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8305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9" t="str">
        <f t="shared" si="256"/>
        <v>Dec</v>
      </c>
      <c r="T2352" s="9" t="str">
        <f t="shared" si="257"/>
        <v>Jan</v>
      </c>
      <c r="U2352">
        <f t="shared" si="258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8305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52"/>
        <v>5.7142857142857143E-3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9" t="str">
        <f t="shared" si="256"/>
        <v>Mar</v>
      </c>
      <c r="T2353" s="9" t="str">
        <f t="shared" si="257"/>
        <v>Apr</v>
      </c>
      <c r="U2353">
        <f t="shared" si="258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8305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9" t="str">
        <f t="shared" si="256"/>
        <v>Apr</v>
      </c>
      <c r="T2354" s="9" t="str">
        <f t="shared" si="257"/>
        <v>Jun</v>
      </c>
      <c r="U2354">
        <f t="shared" si="258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8305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9" t="str">
        <f t="shared" si="256"/>
        <v>Apr</v>
      </c>
      <c r="T2355" s="9" t="str">
        <f t="shared" si="257"/>
        <v>Apr</v>
      </c>
      <c r="U2355">
        <f t="shared" si="258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8305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52"/>
        <v>7.1428571428571429E-4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9" t="str">
        <f t="shared" si="256"/>
        <v>Nov</v>
      </c>
      <c r="T2356" s="9" t="str">
        <f t="shared" si="257"/>
        <v>Jan</v>
      </c>
      <c r="U2356">
        <f t="shared" si="258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8305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52"/>
        <v>6.875E-3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 t="str">
        <f t="shared" si="256"/>
        <v>Apr</v>
      </c>
      <c r="T2357" s="9" t="str">
        <f t="shared" si="257"/>
        <v>May</v>
      </c>
      <c r="U2357">
        <f t="shared" si="258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8305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9" t="str">
        <f t="shared" si="256"/>
        <v>May</v>
      </c>
      <c r="T2358" s="9" t="str">
        <f t="shared" si="257"/>
        <v>Jun</v>
      </c>
      <c r="U2358">
        <f t="shared" si="258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8305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9" t="str">
        <f t="shared" si="256"/>
        <v>Sep</v>
      </c>
      <c r="T2359" s="9" t="str">
        <f t="shared" si="257"/>
        <v>Oct</v>
      </c>
      <c r="U2359">
        <f t="shared" si="258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8305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9" t="str">
        <f t="shared" si="256"/>
        <v>Dec</v>
      </c>
      <c r="T2360" s="9" t="str">
        <f t="shared" si="257"/>
        <v>Jan</v>
      </c>
      <c r="U2360">
        <f t="shared" si="258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8305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52"/>
        <v>0.14680000000000001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9" t="str">
        <f t="shared" si="256"/>
        <v>Jun</v>
      </c>
      <c r="T2361" s="9" t="str">
        <f t="shared" si="257"/>
        <v>Aug</v>
      </c>
      <c r="U2361">
        <f t="shared" si="258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8305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52"/>
        <v>4.0000000000000002E-4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9" t="str">
        <f t="shared" si="256"/>
        <v>Jan</v>
      </c>
      <c r="T2362" s="9" t="str">
        <f t="shared" si="257"/>
        <v>Feb</v>
      </c>
      <c r="U2362">
        <f t="shared" si="258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8305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9" t="str">
        <f t="shared" si="256"/>
        <v>Apr</v>
      </c>
      <c r="T2363" s="9" t="str">
        <f t="shared" si="257"/>
        <v>Apr</v>
      </c>
      <c r="U2363">
        <f t="shared" si="258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8305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52"/>
        <v>0.2857142857142857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9" t="str">
        <f t="shared" si="256"/>
        <v>Nov</v>
      </c>
      <c r="T2364" s="9" t="str">
        <f t="shared" si="257"/>
        <v>Dec</v>
      </c>
      <c r="U2364">
        <f t="shared" si="258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8305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9" t="str">
        <f t="shared" si="256"/>
        <v>Nov</v>
      </c>
      <c r="T2365" s="9" t="str">
        <f t="shared" si="257"/>
        <v>Dec</v>
      </c>
      <c r="U2365">
        <f t="shared" si="258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8305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9" t="str">
        <f t="shared" si="256"/>
        <v>Sep</v>
      </c>
      <c r="T2366" s="9" t="str">
        <f t="shared" si="257"/>
        <v>Oct</v>
      </c>
      <c r="U2366">
        <f t="shared" si="258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8305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9" t="str">
        <f t="shared" si="256"/>
        <v>Dec</v>
      </c>
      <c r="T2367" s="9" t="str">
        <f t="shared" si="257"/>
        <v>Jan</v>
      </c>
      <c r="U2367">
        <f t="shared" si="258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8305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52"/>
        <v>0.1052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9" t="str">
        <f t="shared" si="256"/>
        <v>Sep</v>
      </c>
      <c r="T2368" s="9" t="str">
        <f t="shared" si="257"/>
        <v>Oct</v>
      </c>
      <c r="U2368">
        <f t="shared" si="258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8305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52"/>
        <v>1.34E-2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9" t="str">
        <f t="shared" si="256"/>
        <v>Feb</v>
      </c>
      <c r="T2369" s="9" t="str">
        <f t="shared" si="257"/>
        <v>Apr</v>
      </c>
      <c r="U2369">
        <f t="shared" si="258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8305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52"/>
        <v>2.5000000000000001E-3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9" t="str">
        <f t="shared" si="256"/>
        <v>Feb</v>
      </c>
      <c r="T2370" s="9" t="str">
        <f t="shared" si="257"/>
        <v>Apr</v>
      </c>
      <c r="U2370">
        <f t="shared" si="258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8305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59">E2371/D2371</f>
        <v>0</v>
      </c>
      <c r="P2371" s="6" t="e">
        <f t="shared" ref="P2371:P2434" si="260">E2371/L2371</f>
        <v>#DIV/0!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9" t="str">
        <f t="shared" ref="S2371:S2434" si="263">TEXT((J2371/86400)+25569+(-5/24),"mmm")</f>
        <v>Jan</v>
      </c>
      <c r="T2371" s="9" t="str">
        <f t="shared" ref="T2371:T2434" si="264">TEXT((I2371/86400)+25569+(-5/24),"mmm")</f>
        <v>Feb</v>
      </c>
      <c r="U2371">
        <f t="shared" ref="U2371:U2434" si="265">YEAR((J2371/86400)+25569+(-5/24))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8305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59"/>
        <v>3.2799999999999999E-3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 t="str">
        <f t="shared" si="263"/>
        <v>Nov</v>
      </c>
      <c r="T2372" s="9" t="str">
        <f t="shared" si="264"/>
        <v>Dec</v>
      </c>
      <c r="U2372">
        <f t="shared" si="265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8305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9" t="str">
        <f t="shared" si="263"/>
        <v>May</v>
      </c>
      <c r="T2373" s="9" t="str">
        <f t="shared" si="264"/>
        <v>Jun</v>
      </c>
      <c r="U2373">
        <f t="shared" si="265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8305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59"/>
        <v>3.272727272727273E-2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9" t="str">
        <f t="shared" si="263"/>
        <v>Mar</v>
      </c>
      <c r="T2374" s="9" t="str">
        <f t="shared" si="264"/>
        <v>Apr</v>
      </c>
      <c r="U2374">
        <f t="shared" si="26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8305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59"/>
        <v>5.8823529411764708E-5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9" t="str">
        <f t="shared" si="263"/>
        <v>Jul</v>
      </c>
      <c r="T2375" s="9" t="str">
        <f t="shared" si="264"/>
        <v>Aug</v>
      </c>
      <c r="U2375">
        <f t="shared" si="265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8305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59"/>
        <v>4.5454545454545455E-4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9" t="str">
        <f t="shared" si="263"/>
        <v>Jan</v>
      </c>
      <c r="T2376" s="9" t="str">
        <f t="shared" si="264"/>
        <v>Feb</v>
      </c>
      <c r="U2376">
        <f t="shared" si="265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8305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9" t="str">
        <f t="shared" si="263"/>
        <v>Aug</v>
      </c>
      <c r="T2377" s="9" t="str">
        <f t="shared" si="264"/>
        <v>Sep</v>
      </c>
      <c r="U2377">
        <f t="shared" si="26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8305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59"/>
        <v>0.10877666666666666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9" t="str">
        <f t="shared" si="263"/>
        <v>Nov</v>
      </c>
      <c r="T2378" s="9" t="str">
        <f t="shared" si="264"/>
        <v>Dec</v>
      </c>
      <c r="U2378">
        <f t="shared" si="265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8305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9" t="str">
        <f t="shared" si="263"/>
        <v>Oct</v>
      </c>
      <c r="T2379" s="9" t="str">
        <f t="shared" si="264"/>
        <v>Nov</v>
      </c>
      <c r="U2379">
        <f t="shared" si="265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8305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9" t="str">
        <f t="shared" si="263"/>
        <v>Jul</v>
      </c>
      <c r="T2380" s="9" t="str">
        <f t="shared" si="264"/>
        <v>Aug</v>
      </c>
      <c r="U2380">
        <f t="shared" si="265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8305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9" t="str">
        <f t="shared" si="263"/>
        <v>Aug</v>
      </c>
      <c r="T2381" s="9" t="str">
        <f t="shared" si="264"/>
        <v>Oct</v>
      </c>
      <c r="U2381">
        <f t="shared" si="265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8305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59"/>
        <v>3.6666666666666666E-3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9" t="str">
        <f t="shared" si="263"/>
        <v>Sep</v>
      </c>
      <c r="T2382" s="9" t="str">
        <f t="shared" si="264"/>
        <v>Oct</v>
      </c>
      <c r="U2382">
        <f t="shared" si="265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8305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59"/>
        <v>1.8193398957730169E-2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9" t="str">
        <f t="shared" si="263"/>
        <v>Mar</v>
      </c>
      <c r="T2383" s="9" t="str">
        <f t="shared" si="264"/>
        <v>Apr</v>
      </c>
      <c r="U2383">
        <f t="shared" si="265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8305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59"/>
        <v>2.5000000000000001E-2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 t="str">
        <f t="shared" si="263"/>
        <v>Jul</v>
      </c>
      <c r="T2384" s="9" t="str">
        <f t="shared" si="264"/>
        <v>Aug</v>
      </c>
      <c r="U2384">
        <f t="shared" si="265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8305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59"/>
        <v>4.3499999999999997E-2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9" t="str">
        <f t="shared" si="263"/>
        <v>Jan</v>
      </c>
      <c r="T2385" s="9" t="str">
        <f t="shared" si="264"/>
        <v>Feb</v>
      </c>
      <c r="U2385">
        <f t="shared" si="265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8305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59"/>
        <v>8.0000000000000002E-3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9" t="str">
        <f t="shared" si="263"/>
        <v>Oct</v>
      </c>
      <c r="T2386" s="9" t="str">
        <f t="shared" si="264"/>
        <v>Nov</v>
      </c>
      <c r="U2386">
        <f t="shared" si="265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8305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59"/>
        <v>1.2123076923076924E-2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9" t="str">
        <f t="shared" si="263"/>
        <v>Jul</v>
      </c>
      <c r="T2387" s="9" t="str">
        <f t="shared" si="264"/>
        <v>Aug</v>
      </c>
      <c r="U2387">
        <f t="shared" si="265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8305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9" t="str">
        <f t="shared" si="263"/>
        <v>Nov</v>
      </c>
      <c r="T2388" s="9" t="str">
        <f t="shared" si="264"/>
        <v>Jan</v>
      </c>
      <c r="U2388">
        <f t="shared" si="265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8305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59"/>
        <v>6.8399999999999997E-3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9" t="str">
        <f t="shared" si="263"/>
        <v>Jun</v>
      </c>
      <c r="T2389" s="9" t="str">
        <f t="shared" si="264"/>
        <v>Jul</v>
      </c>
      <c r="U2389">
        <f t="shared" si="265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8305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59"/>
        <v>1.2513513513513513E-2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9" t="str">
        <f t="shared" si="263"/>
        <v>Dec</v>
      </c>
      <c r="T2390" s="9" t="str">
        <f t="shared" si="264"/>
        <v>Jan</v>
      </c>
      <c r="U2390">
        <f t="shared" si="265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8305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59"/>
        <v>1.8749999999999999E-3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9" t="str">
        <f t="shared" si="263"/>
        <v>Jun</v>
      </c>
      <c r="T2391" s="9" t="str">
        <f t="shared" si="264"/>
        <v>Jul</v>
      </c>
      <c r="U2391">
        <f t="shared" si="265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8305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9" t="str">
        <f t="shared" si="263"/>
        <v>Nov</v>
      </c>
      <c r="T2392" s="9" t="str">
        <f t="shared" si="264"/>
        <v>Jan</v>
      </c>
      <c r="U2392">
        <f t="shared" si="265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8305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59"/>
        <v>1.25E-3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9" t="str">
        <f t="shared" si="263"/>
        <v>Mar</v>
      </c>
      <c r="T2393" s="9" t="str">
        <f t="shared" si="264"/>
        <v>Mar</v>
      </c>
      <c r="U2393">
        <f t="shared" si="265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8305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9" t="str">
        <f t="shared" si="263"/>
        <v>Sep</v>
      </c>
      <c r="T2394" s="9" t="str">
        <f t="shared" si="264"/>
        <v>Oct</v>
      </c>
      <c r="U2394">
        <f t="shared" si="265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8305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59"/>
        <v>5.0000000000000001E-4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9" t="str">
        <f t="shared" si="263"/>
        <v>Jul</v>
      </c>
      <c r="T2395" s="9" t="str">
        <f t="shared" si="264"/>
        <v>Aug</v>
      </c>
      <c r="U2395">
        <f t="shared" si="265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8305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59"/>
        <v>5.9999999999999995E-4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9" t="str">
        <f t="shared" si="263"/>
        <v>Jan</v>
      </c>
      <c r="T2396" s="9" t="str">
        <f t="shared" si="264"/>
        <v>Feb</v>
      </c>
      <c r="U2396">
        <f t="shared" si="265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8305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9" t="str">
        <f t="shared" si="263"/>
        <v>Dec</v>
      </c>
      <c r="T2397" s="9" t="str">
        <f t="shared" si="264"/>
        <v>Jan</v>
      </c>
      <c r="U2397">
        <f t="shared" si="265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8305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59"/>
        <v>2E-3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9" t="str">
        <f t="shared" si="263"/>
        <v>Sep</v>
      </c>
      <c r="T2398" s="9" t="str">
        <f t="shared" si="264"/>
        <v>Oct</v>
      </c>
      <c r="U2398">
        <f t="shared" si="265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8305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9" t="str">
        <f t="shared" si="263"/>
        <v>Dec</v>
      </c>
      <c r="T2399" s="9" t="str">
        <f t="shared" si="264"/>
        <v>Jan</v>
      </c>
      <c r="U2399">
        <f t="shared" si="265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8305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9" t="str">
        <f t="shared" si="263"/>
        <v>Jun</v>
      </c>
      <c r="T2400" s="9" t="str">
        <f t="shared" si="264"/>
        <v>Jul</v>
      </c>
      <c r="U2400">
        <f t="shared" si="265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8305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9" t="str">
        <f t="shared" si="263"/>
        <v>Nov</v>
      </c>
      <c r="T2401" s="9" t="str">
        <f t="shared" si="264"/>
        <v>Dec</v>
      </c>
      <c r="U2401">
        <f t="shared" si="265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8305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9" t="str">
        <f t="shared" si="263"/>
        <v>Mar</v>
      </c>
      <c r="T2402" s="9" t="str">
        <f t="shared" si="264"/>
        <v>Apr</v>
      </c>
      <c r="U2402">
        <f t="shared" si="265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59"/>
        <v>7.1785714285714283E-3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9" t="str">
        <f t="shared" si="263"/>
        <v>Jan</v>
      </c>
      <c r="T2403" s="9" t="str">
        <f t="shared" si="264"/>
        <v>Mar</v>
      </c>
      <c r="U2403">
        <f t="shared" si="265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59"/>
        <v>4.3333333333333331E-3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 t="str">
        <f t="shared" si="263"/>
        <v>Apr</v>
      </c>
      <c r="T2404" s="9" t="str">
        <f t="shared" si="264"/>
        <v>May</v>
      </c>
      <c r="U2404">
        <f t="shared" si="265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59"/>
        <v>0.16833333333333333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9" t="str">
        <f t="shared" si="263"/>
        <v>Jan</v>
      </c>
      <c r="T2405" s="9" t="str">
        <f t="shared" si="264"/>
        <v>Mar</v>
      </c>
      <c r="U2405">
        <f t="shared" si="265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9" t="str">
        <f t="shared" si="263"/>
        <v>Dec</v>
      </c>
      <c r="T2406" s="9" t="str">
        <f t="shared" si="264"/>
        <v>Jan</v>
      </c>
      <c r="U2406">
        <f t="shared" si="265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59"/>
        <v>0.22520000000000001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 t="str">
        <f t="shared" si="263"/>
        <v>Aug</v>
      </c>
      <c r="T2407" s="9" t="str">
        <f t="shared" si="264"/>
        <v>Sep</v>
      </c>
      <c r="U2407">
        <f t="shared" si="265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59"/>
        <v>0.41384615384615386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9" t="str">
        <f t="shared" si="263"/>
        <v>Dec</v>
      </c>
      <c r="T2408" s="9" t="str">
        <f t="shared" si="264"/>
        <v>Jan</v>
      </c>
      <c r="U2408">
        <f t="shared" si="265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59"/>
        <v>0.25259090909090909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9" t="str">
        <f t="shared" si="263"/>
        <v>Mar</v>
      </c>
      <c r="T2409" s="9" t="str">
        <f t="shared" si="264"/>
        <v>Apr</v>
      </c>
      <c r="U2409">
        <f t="shared" si="265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59"/>
        <v>2E-3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 t="str">
        <f t="shared" si="263"/>
        <v>Oct</v>
      </c>
      <c r="T2410" s="9" t="str">
        <f t="shared" si="264"/>
        <v>Nov</v>
      </c>
      <c r="U2410">
        <f t="shared" si="265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59"/>
        <v>1.84E-2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9" t="str">
        <f t="shared" si="263"/>
        <v>Jul</v>
      </c>
      <c r="T2411" s="9" t="str">
        <f t="shared" si="264"/>
        <v>Aug</v>
      </c>
      <c r="U2411">
        <f t="shared" si="265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9" t="str">
        <f t="shared" si="263"/>
        <v>Aug</v>
      </c>
      <c r="T2412" s="9" t="str">
        <f t="shared" si="264"/>
        <v>Sep</v>
      </c>
      <c r="U2412">
        <f t="shared" si="265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59"/>
        <v>6.0400000000000002E-3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9" t="str">
        <f t="shared" si="263"/>
        <v>Jul</v>
      </c>
      <c r="T2413" s="9" t="str">
        <f t="shared" si="264"/>
        <v>Aug</v>
      </c>
      <c r="U2413">
        <f t="shared" si="265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9" t="str">
        <f t="shared" si="263"/>
        <v>Oct</v>
      </c>
      <c r="T2414" s="9" t="str">
        <f t="shared" si="264"/>
        <v>Nov</v>
      </c>
      <c r="U2414">
        <f t="shared" si="265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59"/>
        <v>8.3333333333333332E-3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9" t="str">
        <f t="shared" si="263"/>
        <v>Apr</v>
      </c>
      <c r="T2415" s="9" t="str">
        <f t="shared" si="264"/>
        <v>May</v>
      </c>
      <c r="U2415">
        <f t="shared" si="265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59"/>
        <v>3.0666666666666665E-2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9" t="str">
        <f t="shared" si="263"/>
        <v>Jul</v>
      </c>
      <c r="T2416" s="9" t="str">
        <f t="shared" si="264"/>
        <v>Aug</v>
      </c>
      <c r="U2416">
        <f t="shared" si="265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59"/>
        <v>5.5833333333333334E-3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9" t="str">
        <f t="shared" si="263"/>
        <v>Jun</v>
      </c>
      <c r="T2417" s="9" t="str">
        <f t="shared" si="264"/>
        <v>Jul</v>
      </c>
      <c r="U2417">
        <f t="shared" si="265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59"/>
        <v>2.5000000000000001E-4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9" t="str">
        <f t="shared" si="263"/>
        <v>Jan</v>
      </c>
      <c r="T2418" s="9" t="str">
        <f t="shared" si="264"/>
        <v>Mar</v>
      </c>
      <c r="U2418">
        <f t="shared" si="265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9" t="str">
        <f t="shared" si="263"/>
        <v>Jul</v>
      </c>
      <c r="T2419" s="9" t="str">
        <f t="shared" si="264"/>
        <v>Aug</v>
      </c>
      <c r="U2419">
        <f t="shared" si="26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59"/>
        <v>2.0000000000000001E-4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9" t="str">
        <f t="shared" si="263"/>
        <v>Jan</v>
      </c>
      <c r="T2420" s="9" t="str">
        <f t="shared" si="264"/>
        <v>Mar</v>
      </c>
      <c r="U2420">
        <f t="shared" si="265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9" t="str">
        <f t="shared" si="263"/>
        <v>Dec</v>
      </c>
      <c r="T2421" s="9" t="str">
        <f t="shared" si="264"/>
        <v>Feb</v>
      </c>
      <c r="U2421">
        <f t="shared" si="265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59"/>
        <v>0.14825133372851215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9" t="str">
        <f t="shared" si="263"/>
        <v>Sep</v>
      </c>
      <c r="T2422" s="9" t="str">
        <f t="shared" si="264"/>
        <v>Nov</v>
      </c>
      <c r="U2422">
        <f t="shared" si="265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59"/>
        <v>1.6666666666666666E-4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9" t="str">
        <f t="shared" si="263"/>
        <v>Jan</v>
      </c>
      <c r="T2423" s="9" t="str">
        <f t="shared" si="264"/>
        <v>Feb</v>
      </c>
      <c r="U2423">
        <f t="shared" si="265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59"/>
        <v>2E-3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9" t="str">
        <f t="shared" si="263"/>
        <v>Feb</v>
      </c>
      <c r="T2424" s="9" t="str">
        <f t="shared" si="264"/>
        <v>Mar</v>
      </c>
      <c r="U2424">
        <f t="shared" si="265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59"/>
        <v>1.3333333333333334E-4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9" t="str">
        <f t="shared" si="263"/>
        <v>Dec</v>
      </c>
      <c r="T2425" s="9" t="str">
        <f t="shared" si="264"/>
        <v>Dec</v>
      </c>
      <c r="U2425">
        <f t="shared" si="265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59"/>
        <v>1.24E-2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9" t="str">
        <f t="shared" si="263"/>
        <v>Sep</v>
      </c>
      <c r="T2426" s="9" t="str">
        <f t="shared" si="264"/>
        <v>Oct</v>
      </c>
      <c r="U2426">
        <f t="shared" si="265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59"/>
        <v>2.8571428571428574E-4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9" t="str">
        <f t="shared" si="263"/>
        <v>May</v>
      </c>
      <c r="T2427" s="9" t="str">
        <f t="shared" si="264"/>
        <v>May</v>
      </c>
      <c r="U2427">
        <f t="shared" si="265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9" t="str">
        <f t="shared" si="263"/>
        <v>Jun</v>
      </c>
      <c r="T2428" s="9" t="str">
        <f t="shared" si="264"/>
        <v>Aug</v>
      </c>
      <c r="U2428">
        <f t="shared" si="265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59"/>
        <v>2.0000000000000002E-5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9" t="str">
        <f t="shared" si="263"/>
        <v>Feb</v>
      </c>
      <c r="T2429" s="9" t="str">
        <f t="shared" si="264"/>
        <v>Mar</v>
      </c>
      <c r="U2429">
        <f t="shared" si="265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59"/>
        <v>2.8571428571428571E-5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9" t="str">
        <f t="shared" si="263"/>
        <v>Feb</v>
      </c>
      <c r="T2430" s="9" t="str">
        <f t="shared" si="264"/>
        <v>Mar</v>
      </c>
      <c r="U2430">
        <f t="shared" si="265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59"/>
        <v>1.4321428571428572E-2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 t="str">
        <f t="shared" si="263"/>
        <v>Dec</v>
      </c>
      <c r="T2431" s="9" t="str">
        <f t="shared" si="264"/>
        <v>Feb</v>
      </c>
      <c r="U2431">
        <f t="shared" si="265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59"/>
        <v>7.0000000000000001E-3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 t="str">
        <f t="shared" si="263"/>
        <v>Jan</v>
      </c>
      <c r="T2432" s="9" t="str">
        <f t="shared" si="264"/>
        <v>Feb</v>
      </c>
      <c r="U2432">
        <f t="shared" si="265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59"/>
        <v>2.0000000000000002E-5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9" t="str">
        <f t="shared" si="263"/>
        <v>Apr</v>
      </c>
      <c r="T2433" s="9" t="str">
        <f t="shared" si="264"/>
        <v>Jun</v>
      </c>
      <c r="U2433">
        <f t="shared" si="265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59"/>
        <v>1.4285714285714287E-4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9" t="str">
        <f t="shared" si="263"/>
        <v>Feb</v>
      </c>
      <c r="T2434" s="9" t="str">
        <f t="shared" si="264"/>
        <v>Mar</v>
      </c>
      <c r="U2434">
        <f t="shared" si="265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66">E2435/D2435</f>
        <v>0</v>
      </c>
      <c r="P2435" s="6" t="e">
        <f t="shared" ref="P2435:P2498" si="267">E2435/L2435</f>
        <v>#DIV/0!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9" t="str">
        <f t="shared" ref="S2435:S2498" si="270">TEXT((J2435/86400)+25569+(-5/24),"mmm")</f>
        <v>Jan</v>
      </c>
      <c r="T2435" s="9" t="str">
        <f t="shared" ref="T2435:T2498" si="271">TEXT((I2435/86400)+25569+(-5/24),"mmm")</f>
        <v>Feb</v>
      </c>
      <c r="U2435">
        <f t="shared" ref="U2435:U2498" si="272">YEAR((J2435/86400)+25569+(-5/24))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66"/>
        <v>1.2999999999999999E-3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 t="str">
        <f t="shared" si="270"/>
        <v>Jun</v>
      </c>
      <c r="T2436" s="9" t="str">
        <f t="shared" si="271"/>
        <v>Aug</v>
      </c>
      <c r="U2436">
        <f t="shared" si="27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66"/>
        <v>4.8960000000000002E-3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 t="str">
        <f t="shared" si="270"/>
        <v>Sep</v>
      </c>
      <c r="T2437" s="9" t="str">
        <f t="shared" si="271"/>
        <v>Oct</v>
      </c>
      <c r="U2437">
        <f t="shared" si="27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66"/>
        <v>3.8461538461538462E-4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 t="str">
        <f t="shared" si="270"/>
        <v>Nov</v>
      </c>
      <c r="T2438" s="9" t="str">
        <f t="shared" si="271"/>
        <v>Jan</v>
      </c>
      <c r="U2438">
        <f t="shared" si="272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9" t="str">
        <f t="shared" si="270"/>
        <v>Jan</v>
      </c>
      <c r="T2439" s="9" t="str">
        <f t="shared" si="271"/>
        <v>Mar</v>
      </c>
      <c r="U2439">
        <f t="shared" si="27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66"/>
        <v>3.3333333333333335E-3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 t="str">
        <f t="shared" si="270"/>
        <v>Oct</v>
      </c>
      <c r="T2440" s="9" t="str">
        <f t="shared" si="271"/>
        <v>Dec</v>
      </c>
      <c r="U2440">
        <f t="shared" si="27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9" t="str">
        <f t="shared" si="270"/>
        <v>Sep</v>
      </c>
      <c r="T2441" s="9" t="str">
        <f t="shared" si="271"/>
        <v>Oct</v>
      </c>
      <c r="U2441">
        <f t="shared" si="27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66"/>
        <v>2E-3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9" t="str">
        <f t="shared" si="270"/>
        <v>Jan</v>
      </c>
      <c r="T2442" s="9" t="str">
        <f t="shared" si="271"/>
        <v>Feb</v>
      </c>
      <c r="U2442">
        <f t="shared" si="27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66"/>
        <v>1.0788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9" t="str">
        <f t="shared" si="270"/>
        <v>Jul</v>
      </c>
      <c r="T2443" s="9" t="str">
        <f t="shared" si="271"/>
        <v>Jul</v>
      </c>
      <c r="U2443">
        <f t="shared" si="27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66"/>
        <v>1.2594166666666666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9" t="str">
        <f t="shared" si="270"/>
        <v>Feb</v>
      </c>
      <c r="T2444" s="9" t="str">
        <f t="shared" si="271"/>
        <v>Mar</v>
      </c>
      <c r="U2444">
        <f t="shared" si="27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66"/>
        <v>2.0251494999999999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9" t="str">
        <f t="shared" si="270"/>
        <v>Jul</v>
      </c>
      <c r="T2445" s="9" t="str">
        <f t="shared" si="271"/>
        <v>Aug</v>
      </c>
      <c r="U2445">
        <f t="shared" si="27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66"/>
        <v>1.0860000000000001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9" t="str">
        <f t="shared" si="270"/>
        <v>Apr</v>
      </c>
      <c r="T2446" s="9" t="str">
        <f t="shared" si="271"/>
        <v>May</v>
      </c>
      <c r="U2446">
        <f t="shared" si="27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66"/>
        <v>1.728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9" t="str">
        <f t="shared" si="270"/>
        <v>Aug</v>
      </c>
      <c r="T2447" s="9" t="str">
        <f t="shared" si="271"/>
        <v>Sep</v>
      </c>
      <c r="U2447">
        <f t="shared" si="27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66"/>
        <v>1.6798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9" t="str">
        <f t="shared" si="270"/>
        <v>Oct</v>
      </c>
      <c r="T2448" s="9" t="str">
        <f t="shared" si="271"/>
        <v>Nov</v>
      </c>
      <c r="U2448">
        <f t="shared" si="27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66"/>
        <v>4.2720000000000002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9" t="str">
        <f t="shared" si="270"/>
        <v>Oct</v>
      </c>
      <c r="T2449" s="9" t="str">
        <f t="shared" si="271"/>
        <v>Nov</v>
      </c>
      <c r="U2449">
        <f t="shared" si="27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66"/>
        <v>1.075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9" t="str">
        <f t="shared" si="270"/>
        <v>Aug</v>
      </c>
      <c r="T2450" s="9" t="str">
        <f t="shared" si="271"/>
        <v>Aug</v>
      </c>
      <c r="U2450">
        <f t="shared" si="27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66"/>
        <v>1.08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 t="str">
        <f t="shared" si="270"/>
        <v>Oct</v>
      </c>
      <c r="T2451" s="9" t="str">
        <f t="shared" si="271"/>
        <v>Nov</v>
      </c>
      <c r="U2451">
        <f t="shared" si="27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66"/>
        <v>1.0153353333333335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9" t="str">
        <f t="shared" si="270"/>
        <v>Sep</v>
      </c>
      <c r="T2452" s="9" t="str">
        <f t="shared" si="271"/>
        <v>Oct</v>
      </c>
      <c r="U2452">
        <f t="shared" si="27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66"/>
        <v>1.1545000000000001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9" t="str">
        <f t="shared" si="270"/>
        <v>Feb</v>
      </c>
      <c r="T2453" s="9" t="str">
        <f t="shared" si="271"/>
        <v>Mar</v>
      </c>
      <c r="U2453">
        <f t="shared" si="27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66"/>
        <v>1.335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 t="str">
        <f t="shared" si="270"/>
        <v>Nov</v>
      </c>
      <c r="T2454" s="9" t="str">
        <f t="shared" si="271"/>
        <v>Dec</v>
      </c>
      <c r="U2454">
        <f t="shared" si="27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66"/>
        <v>1.5469999999999999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9" t="str">
        <f t="shared" si="270"/>
        <v>Jan</v>
      </c>
      <c r="T2455" s="9" t="str">
        <f t="shared" si="271"/>
        <v>Feb</v>
      </c>
      <c r="U2455">
        <f t="shared" si="27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66"/>
        <v>1.0084571428571429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9" t="str">
        <f t="shared" si="270"/>
        <v>Feb</v>
      </c>
      <c r="T2456" s="9" t="str">
        <f t="shared" si="271"/>
        <v>Mar</v>
      </c>
      <c r="U2456">
        <f t="shared" si="27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66"/>
        <v>1.82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9" t="str">
        <f t="shared" si="270"/>
        <v>Mar</v>
      </c>
      <c r="T2457" s="9" t="str">
        <f t="shared" si="271"/>
        <v>Apr</v>
      </c>
      <c r="U2457">
        <f t="shared" si="27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66"/>
        <v>1.8086666666666666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9" t="str">
        <f t="shared" si="270"/>
        <v>Jan</v>
      </c>
      <c r="T2458" s="9" t="str">
        <f t="shared" si="271"/>
        <v>Feb</v>
      </c>
      <c r="U2458">
        <f t="shared" si="27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66"/>
        <v>1.0230434782608695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9" t="str">
        <f t="shared" si="270"/>
        <v>Feb</v>
      </c>
      <c r="T2459" s="9" t="str">
        <f t="shared" si="271"/>
        <v>Mar</v>
      </c>
      <c r="U2459">
        <f t="shared" si="27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66"/>
        <v>1.1017999999999999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9" t="str">
        <f t="shared" si="270"/>
        <v>May</v>
      </c>
      <c r="T2460" s="9" t="str">
        <f t="shared" si="271"/>
        <v>Jun</v>
      </c>
      <c r="U2460">
        <f t="shared" si="27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66"/>
        <v>1.0225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9" t="str">
        <f t="shared" si="270"/>
        <v>Feb</v>
      </c>
      <c r="T2461" s="9" t="str">
        <f t="shared" si="271"/>
        <v>Mar</v>
      </c>
      <c r="U2461">
        <f t="shared" si="27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66"/>
        <v>1.0078823529411765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9" t="str">
        <f t="shared" si="270"/>
        <v>Nov</v>
      </c>
      <c r="T2462" s="9" t="str">
        <f t="shared" si="271"/>
        <v>Jan</v>
      </c>
      <c r="U2462">
        <f t="shared" si="272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66"/>
        <v>1.038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9" t="str">
        <f t="shared" si="270"/>
        <v>Aug</v>
      </c>
      <c r="T2463" s="9" t="str">
        <f t="shared" si="271"/>
        <v>Sep</v>
      </c>
      <c r="U2463">
        <f t="shared" si="27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66"/>
        <v>1.1070833333333334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9" t="str">
        <f t="shared" si="270"/>
        <v>Jun</v>
      </c>
      <c r="T2464" s="9" t="str">
        <f t="shared" si="271"/>
        <v>Jul</v>
      </c>
      <c r="U2464">
        <f t="shared" si="27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66"/>
        <v>1.1625000000000001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 t="str">
        <f t="shared" si="270"/>
        <v>Mar</v>
      </c>
      <c r="T2465" s="9" t="str">
        <f t="shared" si="271"/>
        <v>Apr</v>
      </c>
      <c r="U2465">
        <f t="shared" si="27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66"/>
        <v>1.111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9" t="str">
        <f t="shared" si="270"/>
        <v>Sep</v>
      </c>
      <c r="T2466" s="9" t="str">
        <f t="shared" si="271"/>
        <v>Sep</v>
      </c>
      <c r="U2466">
        <f t="shared" si="27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66"/>
        <v>1.8014285714285714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9" t="str">
        <f t="shared" si="270"/>
        <v>Aug</v>
      </c>
      <c r="T2467" s="9" t="str">
        <f t="shared" si="271"/>
        <v>Sep</v>
      </c>
      <c r="U2467">
        <f t="shared" si="27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66"/>
        <v>1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9" t="str">
        <f t="shared" si="270"/>
        <v>Apr</v>
      </c>
      <c r="T2468" s="9" t="str">
        <f t="shared" si="271"/>
        <v>May</v>
      </c>
      <c r="U2468">
        <f t="shared" si="27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66"/>
        <v>1.1850000000000001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9" t="str">
        <f t="shared" si="270"/>
        <v>Apr</v>
      </c>
      <c r="T2469" s="9" t="str">
        <f t="shared" si="271"/>
        <v>May</v>
      </c>
      <c r="U2469">
        <f t="shared" si="27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66"/>
        <v>1.0721700000000001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9" t="str">
        <f t="shared" si="270"/>
        <v>Sep</v>
      </c>
      <c r="T2470" s="9" t="str">
        <f t="shared" si="271"/>
        <v>Oct</v>
      </c>
      <c r="U2470">
        <f t="shared" si="27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66"/>
        <v>1.1366666666666667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9" t="str">
        <f t="shared" si="270"/>
        <v>Jan</v>
      </c>
      <c r="T2471" s="9" t="str">
        <f t="shared" si="271"/>
        <v>Feb</v>
      </c>
      <c r="U2471">
        <f t="shared" si="27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66"/>
        <v>1.0316400000000001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9" t="str">
        <f t="shared" si="270"/>
        <v>Apr</v>
      </c>
      <c r="T2472" s="9" t="str">
        <f t="shared" si="271"/>
        <v>May</v>
      </c>
      <c r="U2472">
        <f t="shared" si="27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66"/>
        <v>1.28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9" t="str">
        <f t="shared" si="270"/>
        <v>Dec</v>
      </c>
      <c r="T2473" s="9" t="str">
        <f t="shared" si="271"/>
        <v>Jan</v>
      </c>
      <c r="U2473">
        <f t="shared" si="272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66"/>
        <v>1.3576026666666667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9" t="str">
        <f t="shared" si="270"/>
        <v>Jun</v>
      </c>
      <c r="T2474" s="9" t="str">
        <f t="shared" si="271"/>
        <v>Sep</v>
      </c>
      <c r="U2474">
        <f t="shared" si="27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66"/>
        <v>1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9" t="str">
        <f t="shared" si="270"/>
        <v>Oct</v>
      </c>
      <c r="T2475" s="9" t="str">
        <f t="shared" si="271"/>
        <v>Nov</v>
      </c>
      <c r="U2475">
        <f t="shared" si="27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66"/>
        <v>1.0000360000000001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9" t="str">
        <f t="shared" si="270"/>
        <v>Aug</v>
      </c>
      <c r="T2476" s="9" t="str">
        <f t="shared" si="271"/>
        <v>Oct</v>
      </c>
      <c r="U2476">
        <f t="shared" si="27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66"/>
        <v>1.0471999999999999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9" t="str">
        <f t="shared" si="270"/>
        <v>May</v>
      </c>
      <c r="T2477" s="9" t="str">
        <f t="shared" si="271"/>
        <v>Jul</v>
      </c>
      <c r="U2477">
        <f t="shared" si="27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66"/>
        <v>1.050225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9" t="str">
        <f t="shared" si="270"/>
        <v>Oct</v>
      </c>
      <c r="T2478" s="9" t="str">
        <f t="shared" si="271"/>
        <v>Nov</v>
      </c>
      <c r="U2478">
        <f t="shared" si="27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66"/>
        <v>1.7133333333333334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9" t="str">
        <f t="shared" si="270"/>
        <v>Jun</v>
      </c>
      <c r="T2479" s="9" t="str">
        <f t="shared" si="271"/>
        <v>Aug</v>
      </c>
      <c r="U2479">
        <f t="shared" si="27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66"/>
        <v>1.2749999999999999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9" t="str">
        <f t="shared" si="270"/>
        <v>Dec</v>
      </c>
      <c r="T2480" s="9" t="str">
        <f t="shared" si="271"/>
        <v>Jan</v>
      </c>
      <c r="U2480">
        <f t="shared" si="272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66"/>
        <v>1.3344333333333334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9" t="str">
        <f t="shared" si="270"/>
        <v>Jul</v>
      </c>
      <c r="T2481" s="9" t="str">
        <f t="shared" si="271"/>
        <v>Jul</v>
      </c>
      <c r="U2481">
        <f t="shared" si="27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66"/>
        <v>1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 t="str">
        <f t="shared" si="270"/>
        <v>Aug</v>
      </c>
      <c r="T2482" s="9" t="str">
        <f t="shared" si="271"/>
        <v>Oct</v>
      </c>
      <c r="U2482">
        <f t="shared" si="27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66"/>
        <v>1.1291099999999998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9" t="str">
        <f t="shared" si="270"/>
        <v>Mar</v>
      </c>
      <c r="T2483" s="9" t="str">
        <f t="shared" si="271"/>
        <v>Apr</v>
      </c>
      <c r="U2483">
        <f t="shared" si="27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66"/>
        <v>1.0009999999999999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 t="str">
        <f t="shared" si="270"/>
        <v>Jun</v>
      </c>
      <c r="T2484" s="9" t="str">
        <f t="shared" si="271"/>
        <v>Aug</v>
      </c>
      <c r="U2484">
        <f t="shared" si="27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66"/>
        <v>1.1372727272727272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9" t="str">
        <f t="shared" si="270"/>
        <v>Mar</v>
      </c>
      <c r="T2485" s="9" t="str">
        <f t="shared" si="271"/>
        <v>May</v>
      </c>
      <c r="U2485">
        <f t="shared" si="27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66"/>
        <v>1.1931742857142855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9" t="str">
        <f t="shared" si="270"/>
        <v>Aug</v>
      </c>
      <c r="T2486" s="9" t="str">
        <f t="shared" si="271"/>
        <v>Sep</v>
      </c>
      <c r="U2486">
        <f t="shared" si="27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66"/>
        <v>1.0325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9" t="str">
        <f t="shared" si="270"/>
        <v>Sep</v>
      </c>
      <c r="T2487" s="9" t="str">
        <f t="shared" si="271"/>
        <v>Oct</v>
      </c>
      <c r="U2487">
        <f t="shared" si="27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66"/>
        <v>2.6566666666666667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9" t="str">
        <f t="shared" si="270"/>
        <v>Mar</v>
      </c>
      <c r="T2488" s="9" t="str">
        <f t="shared" si="271"/>
        <v>Apr</v>
      </c>
      <c r="U2488">
        <f t="shared" si="27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66"/>
        <v>1.0005066666666667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9" t="str">
        <f t="shared" si="270"/>
        <v>Apr</v>
      </c>
      <c r="T2489" s="9" t="str">
        <f t="shared" si="271"/>
        <v>May</v>
      </c>
      <c r="U2489">
        <f t="shared" si="27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66"/>
        <v>1.0669999999999999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9" t="str">
        <f t="shared" si="270"/>
        <v>Oct</v>
      </c>
      <c r="T2490" s="9" t="str">
        <f t="shared" si="271"/>
        <v>Nov</v>
      </c>
      <c r="U2490">
        <f t="shared" si="27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66"/>
        <v>1.3367142857142857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 t="str">
        <f t="shared" si="270"/>
        <v>Apr</v>
      </c>
      <c r="T2491" s="9" t="str">
        <f t="shared" si="271"/>
        <v>May</v>
      </c>
      <c r="U2491">
        <f t="shared" si="27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66"/>
        <v>1.214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9" t="str">
        <f t="shared" si="270"/>
        <v>Apr</v>
      </c>
      <c r="T2492" s="9" t="str">
        <f t="shared" si="271"/>
        <v>Jun</v>
      </c>
      <c r="U2492">
        <f t="shared" si="27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66"/>
        <v>1.032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 t="str">
        <f t="shared" si="270"/>
        <v>Dec</v>
      </c>
      <c r="T2493" s="9" t="str">
        <f t="shared" si="271"/>
        <v>Jan</v>
      </c>
      <c r="U2493">
        <f t="shared" si="272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66"/>
        <v>1.25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9" t="str">
        <f t="shared" si="270"/>
        <v>Apr</v>
      </c>
      <c r="T2494" s="9" t="str">
        <f t="shared" si="271"/>
        <v>Jun</v>
      </c>
      <c r="U2494">
        <f t="shared" si="27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66"/>
        <v>1.2869999999999999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9" t="str">
        <f t="shared" si="270"/>
        <v>Mar</v>
      </c>
      <c r="T2495" s="9" t="str">
        <f t="shared" si="271"/>
        <v>Apr</v>
      </c>
      <c r="U2495">
        <f t="shared" si="27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66"/>
        <v>1.0100533333333332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9" t="str">
        <f t="shared" si="270"/>
        <v>Apr</v>
      </c>
      <c r="T2496" s="9" t="str">
        <f t="shared" si="271"/>
        <v>May</v>
      </c>
      <c r="U2496">
        <f t="shared" si="27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66"/>
        <v>1.2753666666666665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9" t="str">
        <f t="shared" si="270"/>
        <v>May</v>
      </c>
      <c r="T2497" s="9" t="str">
        <f t="shared" si="271"/>
        <v>Jun</v>
      </c>
      <c r="U2497">
        <f t="shared" si="27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66"/>
        <v>1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 t="str">
        <f t="shared" si="270"/>
        <v>Feb</v>
      </c>
      <c r="T2498" s="9" t="str">
        <f t="shared" si="271"/>
        <v>Mar</v>
      </c>
      <c r="U2498">
        <f t="shared" si="272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73">E2499/D2499</f>
        <v>1.127715</v>
      </c>
      <c r="P2499" s="6">
        <f t="shared" ref="P2499:P2562" si="274">E2499/L2499</f>
        <v>80.551071428571419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9" t="str">
        <f t="shared" ref="S2499:S2562" si="277">TEXT((J2499/86400)+25569+(-5/24),"mmm")</f>
        <v>Jul</v>
      </c>
      <c r="T2499" s="9" t="str">
        <f t="shared" ref="T2499:T2562" si="278">TEXT((I2499/86400)+25569+(-5/24),"mmm")</f>
        <v>Aug</v>
      </c>
      <c r="U2499">
        <f t="shared" ref="U2499:U2562" si="279">YEAR((J2499/86400)+25569+(-5/24))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73"/>
        <v>1.056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 t="str">
        <f t="shared" si="277"/>
        <v>Jan</v>
      </c>
      <c r="T2500" s="9" t="str">
        <f t="shared" si="278"/>
        <v>Jan</v>
      </c>
      <c r="U2500">
        <f t="shared" si="27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73"/>
        <v>2.0262500000000001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9" t="str">
        <f t="shared" si="277"/>
        <v>Nov</v>
      </c>
      <c r="T2501" s="9" t="str">
        <f t="shared" si="278"/>
        <v>Dec</v>
      </c>
      <c r="U2501">
        <f t="shared" si="27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73"/>
        <v>1.1333333333333333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9" t="str">
        <f t="shared" si="277"/>
        <v>May</v>
      </c>
      <c r="T2502" s="9" t="str">
        <f t="shared" si="278"/>
        <v>Jun</v>
      </c>
      <c r="U2502">
        <f t="shared" si="27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73"/>
        <v>2.5545454545454545E-2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9" t="str">
        <f t="shared" si="277"/>
        <v>Aug</v>
      </c>
      <c r="T2503" s="9" t="str">
        <f t="shared" si="278"/>
        <v>Sep</v>
      </c>
      <c r="U2503">
        <f t="shared" si="27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73"/>
        <v>7.8181818181818181E-4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 t="str">
        <f t="shared" si="277"/>
        <v>Aug</v>
      </c>
      <c r="T2504" s="9" t="str">
        <f t="shared" si="278"/>
        <v>Sep</v>
      </c>
      <c r="U2504">
        <f t="shared" si="27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9" t="str">
        <f t="shared" si="277"/>
        <v>May</v>
      </c>
      <c r="T2505" s="9" t="str">
        <f t="shared" si="278"/>
        <v>Jun</v>
      </c>
      <c r="U2505">
        <f t="shared" si="27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9" t="str">
        <f t="shared" si="277"/>
        <v>Oct</v>
      </c>
      <c r="T2506" s="9" t="str">
        <f t="shared" si="278"/>
        <v>Nov</v>
      </c>
      <c r="U2506">
        <f t="shared" si="27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9" t="str">
        <f t="shared" si="277"/>
        <v>Feb</v>
      </c>
      <c r="T2507" s="9" t="str">
        <f t="shared" si="278"/>
        <v>Mar</v>
      </c>
      <c r="U2507">
        <f t="shared" si="27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73"/>
        <v>6.0000000000000001E-3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 t="str">
        <f t="shared" si="277"/>
        <v>Sep</v>
      </c>
      <c r="T2508" s="9" t="str">
        <f t="shared" si="278"/>
        <v>Oct</v>
      </c>
      <c r="U2508">
        <f t="shared" si="27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9" t="str">
        <f t="shared" si="277"/>
        <v>Apr</v>
      </c>
      <c r="T2509" s="9" t="str">
        <f t="shared" si="278"/>
        <v>May</v>
      </c>
      <c r="U2509">
        <f t="shared" si="27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9" t="str">
        <f t="shared" si="277"/>
        <v>Jul</v>
      </c>
      <c r="T2510" s="9" t="str">
        <f t="shared" si="278"/>
        <v>Aug</v>
      </c>
      <c r="U2510">
        <f t="shared" si="27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73"/>
        <v>1.0526315789473684E-2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9" t="str">
        <f t="shared" si="277"/>
        <v>Feb</v>
      </c>
      <c r="T2511" s="9" t="str">
        <f t="shared" si="278"/>
        <v>Apr</v>
      </c>
      <c r="U2511">
        <f t="shared" si="27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73"/>
        <v>1.5E-3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 t="str">
        <f t="shared" si="277"/>
        <v>Mar</v>
      </c>
      <c r="T2512" s="9" t="str">
        <f t="shared" si="278"/>
        <v>May</v>
      </c>
      <c r="U2512">
        <f t="shared" si="27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9" t="str">
        <f t="shared" si="277"/>
        <v>Jan</v>
      </c>
      <c r="T2513" s="9" t="str">
        <f t="shared" si="278"/>
        <v>Feb</v>
      </c>
      <c r="U2513">
        <f t="shared" si="27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9" t="str">
        <f t="shared" si="277"/>
        <v>Nov</v>
      </c>
      <c r="T2514" s="9" t="str">
        <f t="shared" si="278"/>
        <v>Dec</v>
      </c>
      <c r="U2514">
        <f t="shared" si="27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9" t="str">
        <f t="shared" si="277"/>
        <v>Dec</v>
      </c>
      <c r="T2515" s="9" t="str">
        <f t="shared" si="278"/>
        <v>Feb</v>
      </c>
      <c r="U2515">
        <f t="shared" si="27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73"/>
        <v>1.7500000000000002E-2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 t="str">
        <f t="shared" si="277"/>
        <v>Aug</v>
      </c>
      <c r="T2516" s="9" t="str">
        <f t="shared" si="278"/>
        <v>Aug</v>
      </c>
      <c r="U2516">
        <f t="shared" si="27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73"/>
        <v>0.186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 t="str">
        <f t="shared" si="277"/>
        <v>Jan</v>
      </c>
      <c r="T2517" s="9" t="str">
        <f t="shared" si="278"/>
        <v>Feb</v>
      </c>
      <c r="U2517">
        <f t="shared" si="27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9" t="str">
        <f t="shared" si="277"/>
        <v>Oct</v>
      </c>
      <c r="T2518" s="9" t="str">
        <f t="shared" si="278"/>
        <v>Nov</v>
      </c>
      <c r="U2518">
        <f t="shared" si="27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73"/>
        <v>9.8166666666666666E-2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9" t="str">
        <f t="shared" si="277"/>
        <v>Feb</v>
      </c>
      <c r="T2519" s="9" t="str">
        <f t="shared" si="278"/>
        <v>Mar</v>
      </c>
      <c r="U2519">
        <f t="shared" si="27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9" t="str">
        <f t="shared" si="277"/>
        <v>Oct</v>
      </c>
      <c r="T2520" s="9" t="str">
        <f t="shared" si="278"/>
        <v>Nov</v>
      </c>
      <c r="U2520">
        <f t="shared" si="27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73"/>
        <v>4.3333333333333331E-4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 t="str">
        <f t="shared" si="277"/>
        <v>Jun</v>
      </c>
      <c r="T2521" s="9" t="str">
        <f t="shared" si="278"/>
        <v>Jul</v>
      </c>
      <c r="U2521">
        <f t="shared" si="27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9" t="str">
        <f t="shared" si="277"/>
        <v>Aug</v>
      </c>
      <c r="T2522" s="9" t="str">
        <f t="shared" si="278"/>
        <v>Oct</v>
      </c>
      <c r="U2522">
        <f t="shared" si="27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73"/>
        <v>1.0948792000000001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9" t="str">
        <f t="shared" si="277"/>
        <v>Sep</v>
      </c>
      <c r="T2523" s="9" t="str">
        <f t="shared" si="278"/>
        <v>Oct</v>
      </c>
      <c r="U2523">
        <f t="shared" si="27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73"/>
        <v>1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9" t="str">
        <f t="shared" si="277"/>
        <v>Mar</v>
      </c>
      <c r="T2524" s="9" t="str">
        <f t="shared" si="278"/>
        <v>Apr</v>
      </c>
      <c r="U2524">
        <f t="shared" si="27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73"/>
        <v>1.5644444444444445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9" t="str">
        <f t="shared" si="277"/>
        <v>Oct</v>
      </c>
      <c r="T2525" s="9" t="str">
        <f t="shared" si="278"/>
        <v>Nov</v>
      </c>
      <c r="U2525">
        <f t="shared" si="27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73"/>
        <v>1.016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9" t="str">
        <f t="shared" si="277"/>
        <v>Nov</v>
      </c>
      <c r="T2526" s="9" t="str">
        <f t="shared" si="278"/>
        <v>Dec</v>
      </c>
      <c r="U2526">
        <f t="shared" si="27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73"/>
        <v>1.00325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9" t="str">
        <f t="shared" si="277"/>
        <v>May</v>
      </c>
      <c r="T2527" s="9" t="str">
        <f t="shared" si="278"/>
        <v>Jun</v>
      </c>
      <c r="U2527">
        <f t="shared" si="27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73"/>
        <v>1.1294999999999999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9" t="str">
        <f t="shared" si="277"/>
        <v>Nov</v>
      </c>
      <c r="T2528" s="9" t="str">
        <f t="shared" si="278"/>
        <v>Dec</v>
      </c>
      <c r="U2528">
        <f t="shared" si="27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73"/>
        <v>1.02125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9" t="str">
        <f t="shared" si="277"/>
        <v>Sep</v>
      </c>
      <c r="T2529" s="9" t="str">
        <f t="shared" si="278"/>
        <v>Oct</v>
      </c>
      <c r="U2529">
        <f t="shared" si="27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73"/>
        <v>1.0724974999999999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9" t="str">
        <f t="shared" si="277"/>
        <v>Aug</v>
      </c>
      <c r="T2530" s="9" t="str">
        <f t="shared" si="278"/>
        <v>Aug</v>
      </c>
      <c r="U2530">
        <f t="shared" si="27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73"/>
        <v>1.0428333333333333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9" t="str">
        <f t="shared" si="277"/>
        <v>Feb</v>
      </c>
      <c r="T2531" s="9" t="str">
        <f t="shared" si="278"/>
        <v>Mar</v>
      </c>
      <c r="U2531">
        <f t="shared" si="27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73"/>
        <v>1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9" t="str">
        <f t="shared" si="277"/>
        <v>Mar</v>
      </c>
      <c r="T2532" s="9" t="str">
        <f t="shared" si="278"/>
        <v>Apr</v>
      </c>
      <c r="U2532">
        <f t="shared" si="27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73"/>
        <v>1.004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9" t="str">
        <f t="shared" si="277"/>
        <v>Jul</v>
      </c>
      <c r="T2533" s="9" t="str">
        <f t="shared" si="278"/>
        <v>Aug</v>
      </c>
      <c r="U2533">
        <f t="shared" si="27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73"/>
        <v>1.26125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9" t="str">
        <f t="shared" si="277"/>
        <v>Jul</v>
      </c>
      <c r="T2534" s="9" t="str">
        <f t="shared" si="278"/>
        <v>Aug</v>
      </c>
      <c r="U2534">
        <f t="shared" si="27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73"/>
        <v>1.1066666666666667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9" t="str">
        <f t="shared" si="277"/>
        <v>Jan</v>
      </c>
      <c r="T2535" s="9" t="str">
        <f t="shared" si="278"/>
        <v>Mar</v>
      </c>
      <c r="U2535">
        <f t="shared" si="27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73"/>
        <v>1.05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 t="str">
        <f t="shared" si="277"/>
        <v>Nov</v>
      </c>
      <c r="T2536" s="9" t="str">
        <f t="shared" si="278"/>
        <v>Jan</v>
      </c>
      <c r="U2536">
        <f t="shared" si="27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73"/>
        <v>1.03775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9" t="str">
        <f t="shared" si="277"/>
        <v>Oct</v>
      </c>
      <c r="T2537" s="9" t="str">
        <f t="shared" si="278"/>
        <v>Dec</v>
      </c>
      <c r="U2537">
        <f t="shared" si="27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73"/>
        <v>1.1599999999999999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 t="str">
        <f t="shared" si="277"/>
        <v>Jul</v>
      </c>
      <c r="T2538" s="9" t="str">
        <f t="shared" si="278"/>
        <v>Jul</v>
      </c>
      <c r="U2538">
        <f t="shared" si="27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73"/>
        <v>1.1000000000000001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 t="str">
        <f t="shared" si="277"/>
        <v>Jun</v>
      </c>
      <c r="T2539" s="9" t="str">
        <f t="shared" si="278"/>
        <v>Aug</v>
      </c>
      <c r="U2539">
        <f t="shared" si="27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73"/>
        <v>1.130176111111111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9" t="str">
        <f t="shared" si="277"/>
        <v>Jan</v>
      </c>
      <c r="T2540" s="9" t="str">
        <f t="shared" si="278"/>
        <v>Feb</v>
      </c>
      <c r="U2540">
        <f t="shared" si="27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73"/>
        <v>1.0024999999999999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9" t="str">
        <f t="shared" si="277"/>
        <v>Dec</v>
      </c>
      <c r="T2541" s="9" t="str">
        <f t="shared" si="278"/>
        <v>Feb</v>
      </c>
      <c r="U2541">
        <f t="shared" si="27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73"/>
        <v>1.034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9" t="str">
        <f t="shared" si="277"/>
        <v>Aug</v>
      </c>
      <c r="T2542" s="9" t="str">
        <f t="shared" si="278"/>
        <v>Oct</v>
      </c>
      <c r="U2542">
        <f t="shared" si="27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73"/>
        <v>1.0702857142857143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9" t="str">
        <f t="shared" si="277"/>
        <v>Jul</v>
      </c>
      <c r="T2543" s="9" t="str">
        <f t="shared" si="278"/>
        <v>Sep</v>
      </c>
      <c r="U2543">
        <f t="shared" si="27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73"/>
        <v>1.0357142857142858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9" t="str">
        <f t="shared" si="277"/>
        <v>Aug</v>
      </c>
      <c r="T2544" s="9" t="str">
        <f t="shared" si="278"/>
        <v>Sep</v>
      </c>
      <c r="U2544">
        <f t="shared" si="27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73"/>
        <v>1.5640000000000001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9" t="str">
        <f t="shared" si="277"/>
        <v>Dec</v>
      </c>
      <c r="T2545" s="9" t="str">
        <f t="shared" si="278"/>
        <v>Jan</v>
      </c>
      <c r="U2545">
        <f t="shared" si="27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73"/>
        <v>1.0082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9" t="str">
        <f t="shared" si="277"/>
        <v>Jun</v>
      </c>
      <c r="T2546" s="9" t="str">
        <f t="shared" si="278"/>
        <v>Jul</v>
      </c>
      <c r="U2546">
        <f t="shared" si="27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73"/>
        <v>1.9530000000000001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9" t="str">
        <f t="shared" si="277"/>
        <v>Jan</v>
      </c>
      <c r="T2547" s="9" t="str">
        <f t="shared" si="278"/>
        <v>Feb</v>
      </c>
      <c r="U2547">
        <f t="shared" si="27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73"/>
        <v>1.1171428571428572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9" t="str">
        <f t="shared" si="277"/>
        <v>Sep</v>
      </c>
      <c r="T2548" s="9" t="str">
        <f t="shared" si="278"/>
        <v>Oct</v>
      </c>
      <c r="U2548">
        <f t="shared" si="27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73"/>
        <v>1.1985454545454546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9" t="str">
        <f t="shared" si="277"/>
        <v>Mar</v>
      </c>
      <c r="T2549" s="9" t="str">
        <f t="shared" si="278"/>
        <v>Apr</v>
      </c>
      <c r="U2549">
        <f t="shared" si="27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73"/>
        <v>1.0185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9" t="str">
        <f t="shared" si="277"/>
        <v>Sep</v>
      </c>
      <c r="T2550" s="9" t="str">
        <f t="shared" si="278"/>
        <v>Sep</v>
      </c>
      <c r="U2550">
        <f t="shared" si="27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73"/>
        <v>1.0280254777070064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9" t="str">
        <f t="shared" si="277"/>
        <v>Apr</v>
      </c>
      <c r="T2551" s="9" t="str">
        <f t="shared" si="278"/>
        <v>May</v>
      </c>
      <c r="U2551">
        <f t="shared" si="27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73"/>
        <v>1.0084615384615385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 t="str">
        <f t="shared" si="277"/>
        <v>Aug</v>
      </c>
      <c r="T2552" s="9" t="str">
        <f t="shared" si="278"/>
        <v>Oct</v>
      </c>
      <c r="U2552">
        <f t="shared" si="27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73"/>
        <v>1.0273469387755103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9" t="str">
        <f t="shared" si="277"/>
        <v>Feb</v>
      </c>
      <c r="T2553" s="9" t="str">
        <f t="shared" si="278"/>
        <v>Mar</v>
      </c>
      <c r="U2553">
        <f t="shared" si="27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73"/>
        <v>1.0649999999999999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 t="str">
        <f t="shared" si="277"/>
        <v>Feb</v>
      </c>
      <c r="T2554" s="9" t="str">
        <f t="shared" si="278"/>
        <v>Mar</v>
      </c>
      <c r="U2554">
        <f t="shared" si="27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73"/>
        <v>1.5553333333333332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9" t="str">
        <f t="shared" si="277"/>
        <v>Jul</v>
      </c>
      <c r="T2555" s="9" t="str">
        <f t="shared" si="278"/>
        <v>Sep</v>
      </c>
      <c r="U2555">
        <f t="shared" si="27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73"/>
        <v>1.228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9" t="str">
        <f t="shared" si="277"/>
        <v>Apr</v>
      </c>
      <c r="T2556" s="9" t="str">
        <f t="shared" si="278"/>
        <v>May</v>
      </c>
      <c r="U2556">
        <f t="shared" si="27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73"/>
        <v>1.0734999999999999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9" t="str">
        <f t="shared" si="277"/>
        <v>Apr</v>
      </c>
      <c r="T2557" s="9" t="str">
        <f t="shared" si="278"/>
        <v>May</v>
      </c>
      <c r="U2557">
        <f t="shared" si="27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73"/>
        <v>1.0550335570469798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9" t="str">
        <f t="shared" si="277"/>
        <v>Nov</v>
      </c>
      <c r="T2558" s="9" t="str">
        <f t="shared" si="278"/>
        <v>Dec</v>
      </c>
      <c r="U2558">
        <f t="shared" si="27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73"/>
        <v>1.1844444444444444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9" t="str">
        <f t="shared" si="277"/>
        <v>Apr</v>
      </c>
      <c r="T2559" s="9" t="str">
        <f t="shared" si="278"/>
        <v>May</v>
      </c>
      <c r="U2559">
        <f t="shared" si="27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73"/>
        <v>1.0888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9" t="str">
        <f t="shared" si="277"/>
        <v>Mar</v>
      </c>
      <c r="T2560" s="9" t="str">
        <f t="shared" si="278"/>
        <v>May</v>
      </c>
      <c r="U2560">
        <f t="shared" si="27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73"/>
        <v>1.1125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 t="str">
        <f t="shared" si="277"/>
        <v>Oct</v>
      </c>
      <c r="T2561" s="9" t="str">
        <f t="shared" si="278"/>
        <v>Nov</v>
      </c>
      <c r="U2561">
        <f t="shared" si="27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73"/>
        <v>1.0009999999999999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 t="str">
        <f t="shared" si="277"/>
        <v>Feb</v>
      </c>
      <c r="T2562" s="9" t="str">
        <f t="shared" si="278"/>
        <v>Mar</v>
      </c>
      <c r="U2562">
        <f t="shared" si="27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8305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80">E2563/D2563</f>
        <v>0</v>
      </c>
      <c r="P2563" s="6" t="e">
        <f t="shared" ref="P2563:P2626" si="281">E2563/L2563</f>
        <v>#DIV/0!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9" t="str">
        <f t="shared" ref="S2563:S2626" si="284">TEXT((J2563/86400)+25569+(-5/24),"mmm")</f>
        <v>Sep</v>
      </c>
      <c r="T2563" s="9" t="str">
        <f t="shared" ref="T2563:T2626" si="285">TEXT((I2563/86400)+25569+(-5/24),"mmm")</f>
        <v>Oct</v>
      </c>
      <c r="U2563">
        <f t="shared" ref="U2563:U2626" si="286">YEAR((J2563/86400)+25569+(-5/24))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8305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80"/>
        <v>7.4999999999999997E-3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 t="str">
        <f t="shared" si="284"/>
        <v>Aug</v>
      </c>
      <c r="T2564" s="9" t="str">
        <f t="shared" si="285"/>
        <v>Oct</v>
      </c>
      <c r="U2564">
        <f t="shared" si="286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8305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9" t="str">
        <f t="shared" si="284"/>
        <v>May</v>
      </c>
      <c r="T2565" s="9" t="str">
        <f t="shared" si="285"/>
        <v>Jul</v>
      </c>
      <c r="U2565">
        <f t="shared" si="286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8305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9" t="str">
        <f t="shared" si="284"/>
        <v>Jul</v>
      </c>
      <c r="T2566" s="9" t="str">
        <f t="shared" si="285"/>
        <v>Jul</v>
      </c>
      <c r="U2566">
        <f t="shared" si="286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8305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80"/>
        <v>0.01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 t="str">
        <f t="shared" si="284"/>
        <v>Mar</v>
      </c>
      <c r="T2567" s="9" t="str">
        <f t="shared" si="285"/>
        <v>May</v>
      </c>
      <c r="U2567">
        <f t="shared" si="286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8305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9" t="str">
        <f t="shared" si="284"/>
        <v>Jul</v>
      </c>
      <c r="T2568" s="9" t="str">
        <f t="shared" si="285"/>
        <v>Aug</v>
      </c>
      <c r="U2568">
        <f t="shared" si="286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8305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80"/>
        <v>2.6666666666666666E-3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 t="str">
        <f t="shared" si="284"/>
        <v>Mar</v>
      </c>
      <c r="T2569" s="9" t="str">
        <f t="shared" si="285"/>
        <v>Apr</v>
      </c>
      <c r="U2569">
        <f t="shared" si="286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8305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80"/>
        <v>5.0000000000000001E-3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 t="str">
        <f t="shared" si="284"/>
        <v>Aug</v>
      </c>
      <c r="T2570" s="9" t="str">
        <f t="shared" si="285"/>
        <v>Sep</v>
      </c>
      <c r="U2570">
        <f t="shared" si="286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8305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80"/>
        <v>2.2307692307692306E-2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 t="str">
        <f t="shared" si="284"/>
        <v>Aug</v>
      </c>
      <c r="T2571" s="9" t="str">
        <f t="shared" si="285"/>
        <v>Sep</v>
      </c>
      <c r="U2571">
        <f t="shared" si="286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8305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80"/>
        <v>8.4285714285714294E-3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 t="str">
        <f t="shared" si="284"/>
        <v>Jan</v>
      </c>
      <c r="T2572" s="9" t="str">
        <f t="shared" si="285"/>
        <v>Feb</v>
      </c>
      <c r="U2572">
        <f t="shared" si="286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8305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80"/>
        <v>2.5000000000000001E-3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 t="str">
        <f t="shared" si="284"/>
        <v>Mar</v>
      </c>
      <c r="T2573" s="9" t="str">
        <f t="shared" si="285"/>
        <v>May</v>
      </c>
      <c r="U2573">
        <f t="shared" si="28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8305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9" t="str">
        <f t="shared" si="284"/>
        <v>Mar</v>
      </c>
      <c r="T2574" s="9" t="str">
        <f t="shared" si="285"/>
        <v>Apr</v>
      </c>
      <c r="U2574">
        <f t="shared" si="28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8305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9" t="str">
        <f t="shared" si="284"/>
        <v>Jul</v>
      </c>
      <c r="T2575" s="9" t="str">
        <f t="shared" si="285"/>
        <v>Aug</v>
      </c>
      <c r="U2575">
        <f t="shared" si="28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8305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9" t="str">
        <f t="shared" si="284"/>
        <v>Apr</v>
      </c>
      <c r="T2576" s="9" t="str">
        <f t="shared" si="285"/>
        <v>May</v>
      </c>
      <c r="U2576">
        <f t="shared" si="28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8305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9" t="str">
        <f t="shared" si="284"/>
        <v>Dec</v>
      </c>
      <c r="T2577" s="9" t="str">
        <f t="shared" si="285"/>
        <v>Jan</v>
      </c>
      <c r="U2577">
        <f t="shared" si="286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8305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9" t="str">
        <f t="shared" si="284"/>
        <v>Feb</v>
      </c>
      <c r="T2578" s="9" t="str">
        <f t="shared" si="285"/>
        <v>Apr</v>
      </c>
      <c r="U2578">
        <f t="shared" si="28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8305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9" t="str">
        <f t="shared" si="284"/>
        <v>Jul</v>
      </c>
      <c r="T2579" s="9" t="str">
        <f t="shared" si="285"/>
        <v>Aug</v>
      </c>
      <c r="U2579">
        <f t="shared" si="28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8305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9" t="str">
        <f t="shared" si="284"/>
        <v>Aug</v>
      </c>
      <c r="T2580" s="9" t="str">
        <f t="shared" si="285"/>
        <v>Oct</v>
      </c>
      <c r="U2580">
        <f t="shared" si="28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8305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80"/>
        <v>1.3849999999999999E-3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9" t="str">
        <f t="shared" si="284"/>
        <v>Jul</v>
      </c>
      <c r="T2581" s="9" t="str">
        <f t="shared" si="285"/>
        <v>Sep</v>
      </c>
      <c r="U2581">
        <f t="shared" si="28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8305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80"/>
        <v>6.0000000000000001E-3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 t="str">
        <f t="shared" si="284"/>
        <v>Apr</v>
      </c>
      <c r="T2582" s="9" t="str">
        <f t="shared" si="285"/>
        <v>May</v>
      </c>
      <c r="U2582">
        <f t="shared" si="28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80"/>
        <v>0.106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9" t="str">
        <f t="shared" si="284"/>
        <v>Oct</v>
      </c>
      <c r="T2583" s="9" t="str">
        <f t="shared" si="285"/>
        <v>Nov</v>
      </c>
      <c r="U2583">
        <f t="shared" si="28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80"/>
        <v>1.1111111111111112E-5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9" t="str">
        <f t="shared" si="284"/>
        <v>Sep</v>
      </c>
      <c r="T2584" s="9" t="str">
        <f t="shared" si="285"/>
        <v>Oct</v>
      </c>
      <c r="U2584">
        <f t="shared" si="28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80"/>
        <v>5.0000000000000001E-3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9" t="str">
        <f t="shared" si="284"/>
        <v>Jan</v>
      </c>
      <c r="T2585" s="9" t="str">
        <f t="shared" si="285"/>
        <v>Mar</v>
      </c>
      <c r="U2585">
        <f t="shared" si="28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9" t="str">
        <f t="shared" si="284"/>
        <v>May</v>
      </c>
      <c r="T2586" s="9" t="str">
        <f t="shared" si="285"/>
        <v>Jun</v>
      </c>
      <c r="U2586">
        <f t="shared" si="28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80"/>
        <v>1.6666666666666668E-3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 t="str">
        <f t="shared" si="284"/>
        <v>Jun</v>
      </c>
      <c r="T2587" s="9" t="str">
        <f t="shared" si="285"/>
        <v>Jul</v>
      </c>
      <c r="U2587">
        <f t="shared" si="28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80"/>
        <v>1.6666666666666668E-3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9" t="str">
        <f t="shared" si="284"/>
        <v>Nov</v>
      </c>
      <c r="T2588" s="9" t="str">
        <f t="shared" si="285"/>
        <v>Dec</v>
      </c>
      <c r="U2588">
        <f t="shared" si="28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80"/>
        <v>2.4340000000000001E-2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9" t="str">
        <f t="shared" si="284"/>
        <v>Nov</v>
      </c>
      <c r="T2589" s="9" t="str">
        <f t="shared" si="285"/>
        <v>Dec</v>
      </c>
      <c r="U2589">
        <f t="shared" si="28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80"/>
        <v>3.8833333333333331E-2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9" t="str">
        <f t="shared" si="284"/>
        <v>Feb</v>
      </c>
      <c r="T2590" s="9" t="str">
        <f t="shared" si="285"/>
        <v>Mar</v>
      </c>
      <c r="U2590">
        <f t="shared" si="28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80"/>
        <v>1E-4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9" t="str">
        <f t="shared" si="284"/>
        <v>Feb</v>
      </c>
      <c r="T2591" s="9" t="str">
        <f t="shared" si="285"/>
        <v>Mar</v>
      </c>
      <c r="U2591">
        <f t="shared" si="28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9" t="str">
        <f t="shared" si="284"/>
        <v>Jan</v>
      </c>
      <c r="T2592" s="9" t="str">
        <f t="shared" si="285"/>
        <v>Jan</v>
      </c>
      <c r="U2592">
        <f t="shared" si="28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80"/>
        <v>1.7333333333333333E-2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 t="str">
        <f t="shared" si="284"/>
        <v>Jan</v>
      </c>
      <c r="T2593" s="9" t="str">
        <f t="shared" si="285"/>
        <v>Mar</v>
      </c>
      <c r="U2593">
        <f t="shared" si="28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80"/>
        <v>1.6666666666666668E-3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 t="str">
        <f t="shared" si="284"/>
        <v>Sep</v>
      </c>
      <c r="T2594" s="9" t="str">
        <f t="shared" si="285"/>
        <v>Oct</v>
      </c>
      <c r="U2594">
        <f t="shared" si="28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9" t="str">
        <f t="shared" si="284"/>
        <v>Mar</v>
      </c>
      <c r="T2595" s="9" t="str">
        <f t="shared" si="285"/>
        <v>Apr</v>
      </c>
      <c r="U2595">
        <f t="shared" si="28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80"/>
        <v>1.2500000000000001E-5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9" t="str">
        <f t="shared" si="284"/>
        <v>Jul</v>
      </c>
      <c r="T2596" s="9" t="str">
        <f t="shared" si="285"/>
        <v>Aug</v>
      </c>
      <c r="U2596">
        <f t="shared" si="28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80"/>
        <v>0.12166666666666667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9" t="str">
        <f t="shared" si="284"/>
        <v>Jan</v>
      </c>
      <c r="T2597" s="9" t="str">
        <f t="shared" si="285"/>
        <v>Feb</v>
      </c>
      <c r="U2597">
        <f t="shared" si="28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80"/>
        <v>0.23588571428571428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9" t="str">
        <f t="shared" si="284"/>
        <v>Jul</v>
      </c>
      <c r="T2598" s="9" t="str">
        <f t="shared" si="285"/>
        <v>Aug</v>
      </c>
      <c r="U2598">
        <f t="shared" si="28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80"/>
        <v>5.6666666666666664E-2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9" t="str">
        <f t="shared" si="284"/>
        <v>May</v>
      </c>
      <c r="T2599" s="9" t="str">
        <f t="shared" si="285"/>
        <v>Jun</v>
      </c>
      <c r="U2599">
        <f t="shared" si="28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80"/>
        <v>0.39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9" t="str">
        <f t="shared" si="284"/>
        <v>Aug</v>
      </c>
      <c r="T2600" s="9" t="str">
        <f t="shared" si="285"/>
        <v>Sep</v>
      </c>
      <c r="U2600">
        <f t="shared" si="28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80"/>
        <v>9.9546510341776348E-3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 t="str">
        <f t="shared" si="284"/>
        <v>Jun</v>
      </c>
      <c r="T2601" s="9" t="str">
        <f t="shared" si="285"/>
        <v>Aug</v>
      </c>
      <c r="U2601">
        <f t="shared" si="28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80"/>
        <v>6.9320000000000007E-2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9" t="str">
        <f t="shared" si="284"/>
        <v>Jan</v>
      </c>
      <c r="T2602" s="9" t="str">
        <f t="shared" si="285"/>
        <v>Mar</v>
      </c>
      <c r="U2602">
        <f t="shared" si="28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80"/>
        <v>6.6139999999999999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9" t="str">
        <f t="shared" si="284"/>
        <v>Aug</v>
      </c>
      <c r="T2603" s="9" t="str">
        <f t="shared" si="285"/>
        <v>Sep</v>
      </c>
      <c r="U2603">
        <f t="shared" si="28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80"/>
        <v>3.2609166666666667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9" t="str">
        <f t="shared" si="284"/>
        <v>Oct</v>
      </c>
      <c r="T2604" s="9" t="str">
        <f t="shared" si="285"/>
        <v>Nov</v>
      </c>
      <c r="U2604">
        <f t="shared" si="28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80"/>
        <v>1.0148571428571429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 t="str">
        <f t="shared" si="284"/>
        <v>Dec</v>
      </c>
      <c r="T2605" s="9" t="str">
        <f t="shared" si="285"/>
        <v>Dec</v>
      </c>
      <c r="U2605">
        <f t="shared" si="28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80"/>
        <v>1.0421799999999999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9" t="str">
        <f t="shared" si="284"/>
        <v>Mar</v>
      </c>
      <c r="T2606" s="9" t="str">
        <f t="shared" si="285"/>
        <v>Apr</v>
      </c>
      <c r="U2606">
        <f t="shared" si="28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80"/>
        <v>1.0742157000000001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9" t="str">
        <f t="shared" si="284"/>
        <v>May</v>
      </c>
      <c r="T2607" s="9" t="str">
        <f t="shared" si="285"/>
        <v>Jun</v>
      </c>
      <c r="U2607">
        <f t="shared" si="28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80"/>
        <v>1.1005454545454545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9" t="str">
        <f t="shared" si="284"/>
        <v>Mar</v>
      </c>
      <c r="T2608" s="9" t="str">
        <f t="shared" si="285"/>
        <v>Apr</v>
      </c>
      <c r="U2608">
        <f t="shared" si="28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80"/>
        <v>4.077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9" t="str">
        <f t="shared" si="284"/>
        <v>Jun</v>
      </c>
      <c r="T2609" s="9" t="str">
        <f t="shared" si="285"/>
        <v>Aug</v>
      </c>
      <c r="U2609">
        <f t="shared" si="28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80"/>
        <v>2.2392500000000002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9" t="str">
        <f t="shared" si="284"/>
        <v>Feb</v>
      </c>
      <c r="T2610" s="9" t="str">
        <f t="shared" si="285"/>
        <v>Mar</v>
      </c>
      <c r="U2610">
        <f t="shared" si="28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80"/>
        <v>3.038011142857143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9" t="str">
        <f t="shared" si="284"/>
        <v>Jun</v>
      </c>
      <c r="T2611" s="9" t="str">
        <f t="shared" si="285"/>
        <v>Jul</v>
      </c>
      <c r="U2611">
        <f t="shared" si="28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80"/>
        <v>1.4132510432681749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9" t="str">
        <f t="shared" si="284"/>
        <v>Jul</v>
      </c>
      <c r="T2612" s="9" t="str">
        <f t="shared" si="285"/>
        <v>Aug</v>
      </c>
      <c r="U2612">
        <f t="shared" si="28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80"/>
        <v>27.906363636363636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9" t="str">
        <f t="shared" si="284"/>
        <v>Nov</v>
      </c>
      <c r="T2613" s="9" t="str">
        <f t="shared" si="285"/>
        <v>Jan</v>
      </c>
      <c r="U2613">
        <f t="shared" si="286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80"/>
        <v>1.7176130000000001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9" t="str">
        <f t="shared" si="284"/>
        <v>Dec</v>
      </c>
      <c r="T2614" s="9" t="str">
        <f t="shared" si="285"/>
        <v>Jan</v>
      </c>
      <c r="U2614">
        <f t="shared" si="286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80"/>
        <v>1.0101333333333333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9" t="str">
        <f t="shared" si="284"/>
        <v>Aug</v>
      </c>
      <c r="T2615" s="9" t="str">
        <f t="shared" si="285"/>
        <v>Sep</v>
      </c>
      <c r="U2615">
        <f t="shared" si="28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80"/>
        <v>1.02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 t="str">
        <f t="shared" si="284"/>
        <v>Apr</v>
      </c>
      <c r="T2616" s="9" t="str">
        <f t="shared" si="285"/>
        <v>Apr</v>
      </c>
      <c r="U2616">
        <f t="shared" si="28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80"/>
        <v>1.6976511744127936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9" t="str">
        <f t="shared" si="284"/>
        <v>Mar</v>
      </c>
      <c r="T2617" s="9" t="str">
        <f t="shared" si="285"/>
        <v>Apr</v>
      </c>
      <c r="U2617">
        <f t="shared" si="28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80"/>
        <v>1.14534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9" t="str">
        <f t="shared" si="284"/>
        <v>Jul</v>
      </c>
      <c r="T2618" s="9" t="str">
        <f t="shared" si="285"/>
        <v>Aug</v>
      </c>
      <c r="U2618">
        <f t="shared" si="28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80"/>
        <v>8.7759999999999998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9" t="str">
        <f t="shared" si="284"/>
        <v>Sep</v>
      </c>
      <c r="T2619" s="9" t="str">
        <f t="shared" si="285"/>
        <v>Oct</v>
      </c>
      <c r="U2619">
        <f t="shared" si="28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80"/>
        <v>1.0538666666666667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9" t="str">
        <f t="shared" si="284"/>
        <v>Oct</v>
      </c>
      <c r="T2620" s="9" t="str">
        <f t="shared" si="285"/>
        <v>Dec</v>
      </c>
      <c r="U2620">
        <f t="shared" si="28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80"/>
        <v>1.8839999999999999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9" t="str">
        <f t="shared" si="284"/>
        <v>Sep</v>
      </c>
      <c r="T2621" s="9" t="str">
        <f t="shared" si="285"/>
        <v>Oct</v>
      </c>
      <c r="U2621">
        <f t="shared" si="28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80"/>
        <v>1.436523076923077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9" t="str">
        <f t="shared" si="284"/>
        <v>Sep</v>
      </c>
      <c r="T2622" s="9" t="str">
        <f t="shared" si="285"/>
        <v>Oct</v>
      </c>
      <c r="U2622">
        <f t="shared" si="28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80"/>
        <v>1.4588000000000001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9" t="str">
        <f t="shared" si="284"/>
        <v>Apr</v>
      </c>
      <c r="T2623" s="9" t="str">
        <f t="shared" si="285"/>
        <v>May</v>
      </c>
      <c r="U2623">
        <f t="shared" si="28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80"/>
        <v>1.3118399999999999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9" t="str">
        <f t="shared" si="284"/>
        <v>Nov</v>
      </c>
      <c r="T2624" s="9" t="str">
        <f t="shared" si="285"/>
        <v>Dec</v>
      </c>
      <c r="U2624">
        <f t="shared" si="28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80"/>
        <v>1.1399999999999999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9" t="str">
        <f t="shared" si="284"/>
        <v>Nov</v>
      </c>
      <c r="T2625" s="9" t="str">
        <f t="shared" si="285"/>
        <v>Dec</v>
      </c>
      <c r="U2625">
        <f t="shared" si="28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80"/>
        <v>13.794206249999998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9" t="str">
        <f t="shared" si="284"/>
        <v>Aug</v>
      </c>
      <c r="T2626" s="9" t="str">
        <f t="shared" si="285"/>
        <v>Sep</v>
      </c>
      <c r="U2626">
        <f t="shared" si="28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87">E2627/D2627</f>
        <v>9.56</v>
      </c>
      <c r="P2627" s="6">
        <f t="shared" ref="P2627:P2690" si="288">E2627/L2627</f>
        <v>27.576923076923077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9" t="str">
        <f t="shared" ref="S2627:S2690" si="291">TEXT((J2627/86400)+25569+(-5/24),"mmm")</f>
        <v>Oct</v>
      </c>
      <c r="T2627" s="9" t="str">
        <f t="shared" ref="T2627:T2690" si="292">TEXT((I2627/86400)+25569+(-5/24),"mmm")</f>
        <v>Nov</v>
      </c>
      <c r="U2627">
        <f t="shared" ref="U2627:U2690" si="293">YEAR((J2627/86400)+25569+(-5/24))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87"/>
        <v>1.1200000000000001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 t="str">
        <f t="shared" si="291"/>
        <v>May</v>
      </c>
      <c r="T2628" s="9" t="str">
        <f t="shared" si="292"/>
        <v>Jun</v>
      </c>
      <c r="U2628">
        <f t="shared" si="293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87"/>
        <v>6.4666666666666668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9" t="str">
        <f t="shared" si="291"/>
        <v>Oct</v>
      </c>
      <c r="T2629" s="9" t="str">
        <f t="shared" si="292"/>
        <v>Nov</v>
      </c>
      <c r="U2629">
        <f t="shared" si="293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87"/>
        <v>1.1036948748510131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9" t="str">
        <f t="shared" si="291"/>
        <v>Nov</v>
      </c>
      <c r="T2630" s="9" t="str">
        <f t="shared" si="292"/>
        <v>Nov</v>
      </c>
      <c r="U2630">
        <f t="shared" si="293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87"/>
        <v>1.2774000000000001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 t="str">
        <f t="shared" si="291"/>
        <v>Apr</v>
      </c>
      <c r="T2631" s="9" t="str">
        <f t="shared" si="292"/>
        <v>May</v>
      </c>
      <c r="U2631">
        <f t="shared" si="293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87"/>
        <v>1.579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9" t="str">
        <f t="shared" si="291"/>
        <v>Jun</v>
      </c>
      <c r="T2632" s="9" t="str">
        <f t="shared" si="292"/>
        <v>Jun</v>
      </c>
      <c r="U2632">
        <f t="shared" si="293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87"/>
        <v>1.1466525000000001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9" t="str">
        <f t="shared" si="291"/>
        <v>Aug</v>
      </c>
      <c r="T2633" s="9" t="str">
        <f t="shared" si="292"/>
        <v>Aug</v>
      </c>
      <c r="U2633">
        <f t="shared" si="293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87"/>
        <v>1.3700934579439252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9" t="str">
        <f t="shared" si="291"/>
        <v>May</v>
      </c>
      <c r="T2634" s="9" t="str">
        <f t="shared" si="292"/>
        <v>May</v>
      </c>
      <c r="U2634">
        <f t="shared" si="293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87"/>
        <v>3.5461999999999998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9" t="str">
        <f t="shared" si="291"/>
        <v>Jan</v>
      </c>
      <c r="T2635" s="9" t="str">
        <f t="shared" si="292"/>
        <v>Feb</v>
      </c>
      <c r="U2635">
        <f t="shared" si="293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87"/>
        <v>1.0602150537634409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 t="str">
        <f t="shared" si="291"/>
        <v>Aug</v>
      </c>
      <c r="T2636" s="9" t="str">
        <f t="shared" si="292"/>
        <v>Sep</v>
      </c>
      <c r="U2636">
        <f t="shared" si="293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87"/>
        <v>1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9" t="str">
        <f t="shared" si="291"/>
        <v>Feb</v>
      </c>
      <c r="T2637" s="9" t="str">
        <f t="shared" si="292"/>
        <v>Mar</v>
      </c>
      <c r="U2637">
        <f t="shared" si="293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87"/>
        <v>1.873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 t="str">
        <f t="shared" si="291"/>
        <v>Sep</v>
      </c>
      <c r="T2638" s="9" t="str">
        <f t="shared" si="292"/>
        <v>Oct</v>
      </c>
      <c r="U2638">
        <f t="shared" si="293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87"/>
        <v>1.6619999999999999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9" t="str">
        <f t="shared" si="291"/>
        <v>Sep</v>
      </c>
      <c r="T2639" s="9" t="str">
        <f t="shared" si="292"/>
        <v>Oct</v>
      </c>
      <c r="U2639">
        <f t="shared" si="293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87"/>
        <v>1.0172910662824208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9" t="str">
        <f t="shared" si="291"/>
        <v>Dec</v>
      </c>
      <c r="T2640" s="9" t="str">
        <f t="shared" si="292"/>
        <v>Jan</v>
      </c>
      <c r="U2640">
        <f t="shared" si="293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87"/>
        <v>1.64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9" t="str">
        <f t="shared" si="291"/>
        <v>Jan</v>
      </c>
      <c r="T2641" s="9" t="str">
        <f t="shared" si="292"/>
        <v>Feb</v>
      </c>
      <c r="U2641">
        <f t="shared" si="293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87"/>
        <v>1.0566666666666666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9" t="str">
        <f t="shared" si="291"/>
        <v>Apr</v>
      </c>
      <c r="T2642" s="9" t="str">
        <f t="shared" si="292"/>
        <v>Jun</v>
      </c>
      <c r="U2642">
        <f t="shared" si="293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87"/>
        <v>0.01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 t="str">
        <f t="shared" si="291"/>
        <v>Aug</v>
      </c>
      <c r="T2643" s="9" t="str">
        <f t="shared" si="292"/>
        <v>Sep</v>
      </c>
      <c r="U2643">
        <f t="shared" si="293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9" t="str">
        <f t="shared" si="291"/>
        <v>Jun</v>
      </c>
      <c r="T2644" s="9" t="str">
        <f t="shared" si="292"/>
        <v>Jul</v>
      </c>
      <c r="U2644">
        <f t="shared" si="293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8305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87"/>
        <v>0.33559730999999998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9" t="str">
        <f t="shared" si="291"/>
        <v>Nov</v>
      </c>
      <c r="T2645" s="9" t="str">
        <f t="shared" si="292"/>
        <v>Dec</v>
      </c>
      <c r="U2645">
        <f t="shared" si="293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8305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87"/>
        <v>2.053E-2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9" t="str">
        <f t="shared" si="291"/>
        <v>Feb</v>
      </c>
      <c r="T2646" s="9" t="str">
        <f t="shared" si="292"/>
        <v>Mar</v>
      </c>
      <c r="U2646">
        <f t="shared" si="293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8305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87"/>
        <v>0.105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9" t="str">
        <f t="shared" si="291"/>
        <v>Oct</v>
      </c>
      <c r="T2647" s="9" t="str">
        <f t="shared" si="292"/>
        <v>Nov</v>
      </c>
      <c r="U2647">
        <f t="shared" si="293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8305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87"/>
        <v>8.4172839999999999E-2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9" t="str">
        <f t="shared" si="291"/>
        <v>Aug</v>
      </c>
      <c r="T2648" s="9" t="str">
        <f t="shared" si="292"/>
        <v>Sep</v>
      </c>
      <c r="U2648">
        <f t="shared" si="293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8305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87"/>
        <v>1.44E-2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 t="str">
        <f t="shared" si="291"/>
        <v>Jul</v>
      </c>
      <c r="T2649" s="9" t="str">
        <f t="shared" si="292"/>
        <v>Aug</v>
      </c>
      <c r="U2649">
        <f t="shared" si="293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8305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87"/>
        <v>8.8333333333333337E-3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9" t="str">
        <f t="shared" si="291"/>
        <v>Feb</v>
      </c>
      <c r="T2650" s="9" t="str">
        <f t="shared" si="292"/>
        <v>Mar</v>
      </c>
      <c r="U2650">
        <f t="shared" si="293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8305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87"/>
        <v>9.9200000000000004E-4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9" t="str">
        <f t="shared" si="291"/>
        <v>Dec</v>
      </c>
      <c r="T2651" s="9" t="str">
        <f t="shared" si="292"/>
        <v>Feb</v>
      </c>
      <c r="U2651">
        <f t="shared" si="293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8305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87"/>
        <v>5.966666666666667E-3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 t="str">
        <f t="shared" si="291"/>
        <v>Nov</v>
      </c>
      <c r="T2652" s="9" t="str">
        <f t="shared" si="292"/>
        <v>Dec</v>
      </c>
      <c r="U2652">
        <f t="shared" si="293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8305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87"/>
        <v>1.8689285714285714E-2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9" t="str">
        <f t="shared" si="291"/>
        <v>Nov</v>
      </c>
      <c r="T2653" s="9" t="str">
        <f t="shared" si="292"/>
        <v>Dec</v>
      </c>
      <c r="U2653">
        <f t="shared" si="293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8305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87"/>
        <v>8.8500000000000002E-3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9" t="str">
        <f t="shared" si="291"/>
        <v>Nov</v>
      </c>
      <c r="T2654" s="9" t="str">
        <f t="shared" si="292"/>
        <v>Dec</v>
      </c>
      <c r="U2654">
        <f t="shared" si="293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8305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87"/>
        <v>0.1152156862745098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9" t="str">
        <f t="shared" si="291"/>
        <v>May</v>
      </c>
      <c r="T2655" s="9" t="str">
        <f t="shared" si="292"/>
        <v>Jun</v>
      </c>
      <c r="U2655">
        <f t="shared" si="293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8305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87"/>
        <v>5.1000000000000004E-4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 t="str">
        <f t="shared" si="291"/>
        <v>Feb</v>
      </c>
      <c r="T2656" s="9" t="str">
        <f t="shared" si="292"/>
        <v>Apr</v>
      </c>
      <c r="U2656">
        <f t="shared" si="293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8305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87"/>
        <v>0.21033333333333334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9" t="str">
        <f t="shared" si="291"/>
        <v>Jan</v>
      </c>
      <c r="T2657" s="9" t="str">
        <f t="shared" si="292"/>
        <v>Feb</v>
      </c>
      <c r="U2657">
        <f t="shared" si="293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8305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87"/>
        <v>0.11436666666666667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9" t="str">
        <f t="shared" si="291"/>
        <v>Feb</v>
      </c>
      <c r="T2658" s="9" t="str">
        <f t="shared" si="292"/>
        <v>Mar</v>
      </c>
      <c r="U2658">
        <f t="shared" si="293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8305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87"/>
        <v>0.18737933333333334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9" t="str">
        <f t="shared" si="291"/>
        <v>Jun</v>
      </c>
      <c r="T2659" s="9" t="str">
        <f t="shared" si="292"/>
        <v>Aug</v>
      </c>
      <c r="U2659">
        <f t="shared" si="293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8305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87"/>
        <v>9.2857142857142856E-4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 t="str">
        <f t="shared" si="291"/>
        <v>Jun</v>
      </c>
      <c r="T2660" s="9" t="str">
        <f t="shared" si="292"/>
        <v>Jul</v>
      </c>
      <c r="U2660">
        <f t="shared" si="293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8305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87"/>
        <v>2.720408163265306E-2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 t="str">
        <f t="shared" si="291"/>
        <v>Mar</v>
      </c>
      <c r="T2661" s="9" t="str">
        <f t="shared" si="292"/>
        <v>Apr</v>
      </c>
      <c r="U2661">
        <f t="shared" si="293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8305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87"/>
        <v>9.5E-4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 t="str">
        <f t="shared" si="291"/>
        <v>Sep</v>
      </c>
      <c r="T2662" s="9" t="str">
        <f t="shared" si="292"/>
        <v>Nov</v>
      </c>
      <c r="U2662">
        <f t="shared" si="293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87"/>
        <v>1.0289999999999999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 t="str">
        <f t="shared" si="291"/>
        <v>Sep</v>
      </c>
      <c r="T2663" s="9" t="str">
        <f t="shared" si="292"/>
        <v>Oct</v>
      </c>
      <c r="U2663">
        <f t="shared" si="293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87"/>
        <v>1.0680000000000001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 t="str">
        <f t="shared" si="291"/>
        <v>Jul</v>
      </c>
      <c r="T2664" s="9" t="str">
        <f t="shared" si="292"/>
        <v>Aug</v>
      </c>
      <c r="U2664">
        <f t="shared" si="293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87"/>
        <v>1.0459624999999999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9" t="str">
        <f t="shared" si="291"/>
        <v>Aug</v>
      </c>
      <c r="T2665" s="9" t="str">
        <f t="shared" si="292"/>
        <v>Sep</v>
      </c>
      <c r="U2665">
        <f t="shared" si="293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87"/>
        <v>1.0342857142857143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9" t="str">
        <f t="shared" si="291"/>
        <v>Nov</v>
      </c>
      <c r="T2666" s="9" t="str">
        <f t="shared" si="292"/>
        <v>Dec</v>
      </c>
      <c r="U2666">
        <f t="shared" si="293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87"/>
        <v>1.2314285714285715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9" t="str">
        <f t="shared" si="291"/>
        <v>Mar</v>
      </c>
      <c r="T2667" s="9" t="str">
        <f t="shared" si="292"/>
        <v>May</v>
      </c>
      <c r="U2667">
        <f t="shared" si="293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87"/>
        <v>1.592951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9" t="str">
        <f t="shared" si="291"/>
        <v>Aug</v>
      </c>
      <c r="T2668" s="9" t="str">
        <f t="shared" si="292"/>
        <v>Sep</v>
      </c>
      <c r="U2668">
        <f t="shared" si="293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87"/>
        <v>1.1066666666666667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9" t="str">
        <f t="shared" si="291"/>
        <v>Jan</v>
      </c>
      <c r="T2669" s="9" t="str">
        <f t="shared" si="292"/>
        <v>Feb</v>
      </c>
      <c r="U2669">
        <f t="shared" si="293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87"/>
        <v>1.7070000000000001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9" t="str">
        <f t="shared" si="291"/>
        <v>Sep</v>
      </c>
      <c r="T2670" s="9" t="str">
        <f t="shared" si="292"/>
        <v>Nov</v>
      </c>
      <c r="U2670">
        <f t="shared" si="293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87"/>
        <v>1.25125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 t="str">
        <f t="shared" si="291"/>
        <v>Nov</v>
      </c>
      <c r="T2671" s="9" t="str">
        <f t="shared" si="292"/>
        <v>Jan</v>
      </c>
      <c r="U2671">
        <f t="shared" si="293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87"/>
        <v>6.4158609339642042E-2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9" t="str">
        <f t="shared" si="291"/>
        <v>Jun</v>
      </c>
      <c r="T2672" s="9" t="str">
        <f t="shared" si="292"/>
        <v>Jul</v>
      </c>
      <c r="U2672">
        <f t="shared" si="293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87"/>
        <v>0.11344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9" t="str">
        <f t="shared" si="291"/>
        <v>Nov</v>
      </c>
      <c r="T2673" s="9" t="str">
        <f t="shared" si="292"/>
        <v>Dec</v>
      </c>
      <c r="U2673">
        <f t="shared" si="293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87"/>
        <v>0.33189999999999997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9" t="str">
        <f t="shared" si="291"/>
        <v>Dec</v>
      </c>
      <c r="T2674" s="9" t="str">
        <f t="shared" si="292"/>
        <v>Dec</v>
      </c>
      <c r="U2674">
        <f t="shared" si="293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87"/>
        <v>0.27579999999999999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9" t="str">
        <f t="shared" si="291"/>
        <v>Sep</v>
      </c>
      <c r="T2675" s="9" t="str">
        <f t="shared" si="292"/>
        <v>Oct</v>
      </c>
      <c r="U2675">
        <f t="shared" si="293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87"/>
        <v>0.62839999999999996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9" t="str">
        <f t="shared" si="291"/>
        <v>Jun</v>
      </c>
      <c r="T2676" s="9" t="str">
        <f t="shared" si="292"/>
        <v>Jul</v>
      </c>
      <c r="U2676">
        <f t="shared" si="293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87"/>
        <v>7.5880000000000003E-2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9" t="str">
        <f t="shared" si="291"/>
        <v>Oct</v>
      </c>
      <c r="T2677" s="9" t="str">
        <f t="shared" si="292"/>
        <v>Nov</v>
      </c>
      <c r="U2677">
        <f t="shared" si="293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87"/>
        <v>0.50380952380952382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9" t="str">
        <f t="shared" si="291"/>
        <v>Apr</v>
      </c>
      <c r="T2678" s="9" t="str">
        <f t="shared" si="292"/>
        <v>May</v>
      </c>
      <c r="U2678">
        <f t="shared" si="293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87"/>
        <v>0.17512820512820512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9" t="str">
        <f t="shared" si="291"/>
        <v>Jun</v>
      </c>
      <c r="T2679" s="9" t="str">
        <f t="shared" si="292"/>
        <v>Jul</v>
      </c>
      <c r="U2679">
        <f t="shared" si="293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87"/>
        <v>1.3750000000000001E-4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 t="str">
        <f t="shared" si="291"/>
        <v>Aug</v>
      </c>
      <c r="T2680" s="9" t="str">
        <f t="shared" si="292"/>
        <v>Sep</v>
      </c>
      <c r="U2680">
        <f t="shared" si="293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87"/>
        <v>3.3E-3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 t="str">
        <f t="shared" si="291"/>
        <v>Jan</v>
      </c>
      <c r="T2681" s="9" t="str">
        <f t="shared" si="292"/>
        <v>Feb</v>
      </c>
      <c r="U2681">
        <f t="shared" si="293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87"/>
        <v>8.6250000000000007E-3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 t="str">
        <f t="shared" si="291"/>
        <v>Mar</v>
      </c>
      <c r="T2682" s="9" t="str">
        <f t="shared" si="292"/>
        <v>Apr</v>
      </c>
      <c r="U2682">
        <f t="shared" si="293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87"/>
        <v>6.875E-3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 t="str">
        <f t="shared" si="291"/>
        <v>Jun</v>
      </c>
      <c r="T2683" s="9" t="str">
        <f t="shared" si="292"/>
        <v>Jul</v>
      </c>
      <c r="U2683">
        <f t="shared" si="293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87"/>
        <v>0.28299999999999997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 t="str">
        <f t="shared" si="291"/>
        <v>Oct</v>
      </c>
      <c r="T2684" s="9" t="str">
        <f t="shared" si="292"/>
        <v>Nov</v>
      </c>
      <c r="U2684">
        <f t="shared" si="293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87"/>
        <v>2.3999999999999998E-3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 t="str">
        <f t="shared" si="291"/>
        <v>Jan</v>
      </c>
      <c r="T2685" s="9" t="str">
        <f t="shared" si="292"/>
        <v>Mar</v>
      </c>
      <c r="U2685">
        <f t="shared" si="293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87"/>
        <v>1.1428571428571429E-2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 t="str">
        <f t="shared" si="291"/>
        <v>Jun</v>
      </c>
      <c r="T2686" s="9" t="str">
        <f t="shared" si="292"/>
        <v>Aug</v>
      </c>
      <c r="U2686">
        <f t="shared" si="293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87"/>
        <v>2.0000000000000001E-4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 t="str">
        <f t="shared" si="291"/>
        <v>Feb</v>
      </c>
      <c r="T2687" s="9" t="str">
        <f t="shared" si="292"/>
        <v>Apr</v>
      </c>
      <c r="U2687">
        <f t="shared" si="293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9" t="str">
        <f t="shared" si="291"/>
        <v>Sep</v>
      </c>
      <c r="T2688" s="9" t="str">
        <f t="shared" si="292"/>
        <v>Sep</v>
      </c>
      <c r="U2688">
        <f t="shared" si="293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9" t="str">
        <f t="shared" si="291"/>
        <v>May</v>
      </c>
      <c r="T2689" s="9" t="str">
        <f t="shared" si="292"/>
        <v>Jun</v>
      </c>
      <c r="U2689">
        <f t="shared" si="293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87"/>
        <v>1.48E-3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9" t="str">
        <f t="shared" si="291"/>
        <v>Jan</v>
      </c>
      <c r="T2690" s="9" t="str">
        <f t="shared" si="292"/>
        <v>Feb</v>
      </c>
      <c r="U2690">
        <f t="shared" si="293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94">E2691/D2691</f>
        <v>2.8571428571428571E-5</v>
      </c>
      <c r="P2691" s="6">
        <f t="shared" ref="P2691:P2754" si="295">E2691/L2691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9" t="str">
        <f t="shared" ref="S2691:S2754" si="298">TEXT((J2691/86400)+25569+(-5/24),"mmm")</f>
        <v>Jun</v>
      </c>
      <c r="T2691" s="9" t="str">
        <f t="shared" ref="T2691:T2754" si="299">TEXT((I2691/86400)+25569+(-5/24),"mmm")</f>
        <v>Jul</v>
      </c>
      <c r="U2691">
        <f t="shared" ref="U2691:U2754" si="300">YEAR((J2691/86400)+25569+(-5/24))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94"/>
        <v>0.107325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9" t="str">
        <f t="shared" si="298"/>
        <v>Apr</v>
      </c>
      <c r="T2692" s="9" t="str">
        <f t="shared" si="299"/>
        <v>Jun</v>
      </c>
      <c r="U2692">
        <f t="shared" si="300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94"/>
        <v>5.3846153846153844E-4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 t="str">
        <f t="shared" si="298"/>
        <v>Mar</v>
      </c>
      <c r="T2693" s="9" t="str">
        <f t="shared" si="299"/>
        <v>May</v>
      </c>
      <c r="U2693">
        <f t="shared" si="30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94"/>
        <v>7.1428571428571426E-3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 t="str">
        <f t="shared" si="298"/>
        <v>Feb</v>
      </c>
      <c r="T2694" s="9" t="str">
        <f t="shared" si="299"/>
        <v>Mar</v>
      </c>
      <c r="U2694">
        <f t="shared" si="300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94"/>
        <v>8.0000000000000002E-3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9" t="str">
        <f t="shared" si="298"/>
        <v>Jul</v>
      </c>
      <c r="T2695" s="9" t="str">
        <f t="shared" si="299"/>
        <v>Aug</v>
      </c>
      <c r="U2695">
        <f t="shared" si="300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94"/>
        <v>3.3333333333333335E-5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9" t="str">
        <f t="shared" si="298"/>
        <v>Aug</v>
      </c>
      <c r="T2696" s="9" t="str">
        <f t="shared" si="299"/>
        <v>Sep</v>
      </c>
      <c r="U2696">
        <f t="shared" si="300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94"/>
        <v>4.7333333333333333E-3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9" t="str">
        <f t="shared" si="298"/>
        <v>Feb</v>
      </c>
      <c r="T2697" s="9" t="str">
        <f t="shared" si="299"/>
        <v>Apr</v>
      </c>
      <c r="U2697">
        <f t="shared" si="300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94"/>
        <v>5.6500000000000002E-2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9" t="str">
        <f t="shared" si="298"/>
        <v>Nov</v>
      </c>
      <c r="T2698" s="9" t="str">
        <f t="shared" si="299"/>
        <v>Dec</v>
      </c>
      <c r="U2698">
        <f t="shared" si="300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94"/>
        <v>0.26352173913043481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9" t="str">
        <f t="shared" si="298"/>
        <v>Jul</v>
      </c>
      <c r="T2699" s="9" t="str">
        <f t="shared" si="299"/>
        <v>Aug</v>
      </c>
      <c r="U2699">
        <f t="shared" si="300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94"/>
        <v>3.2512500000000002E-3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9" t="str">
        <f t="shared" si="298"/>
        <v>May</v>
      </c>
      <c r="T2700" s="9" t="str">
        <f t="shared" si="299"/>
        <v>Jun</v>
      </c>
      <c r="U2700">
        <f t="shared" si="300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9" t="str">
        <f t="shared" si="298"/>
        <v>Jul</v>
      </c>
      <c r="T2701" s="9" t="str">
        <f t="shared" si="299"/>
        <v>Aug</v>
      </c>
      <c r="U2701">
        <f t="shared" si="300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94"/>
        <v>7.0007000700070005E-3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 t="str">
        <f t="shared" si="298"/>
        <v>Aug</v>
      </c>
      <c r="T2702" s="9" t="str">
        <f t="shared" si="299"/>
        <v>Sep</v>
      </c>
      <c r="U2702">
        <f t="shared" si="300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94"/>
        <v>0.46176470588235297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9" t="str">
        <f t="shared" si="298"/>
        <v>Mar</v>
      </c>
      <c r="T2703" s="9" t="str">
        <f t="shared" si="299"/>
        <v>Apr</v>
      </c>
      <c r="U2703">
        <f t="shared" si="300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94"/>
        <v>0.34410000000000002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9" t="str">
        <f t="shared" si="298"/>
        <v>Mar</v>
      </c>
      <c r="T2704" s="9" t="str">
        <f t="shared" si="299"/>
        <v>Apr</v>
      </c>
      <c r="U2704">
        <f t="shared" si="300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94"/>
        <v>1.0375000000000001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9" t="str">
        <f t="shared" si="298"/>
        <v>Jan</v>
      </c>
      <c r="T2705" s="9" t="str">
        <f t="shared" si="299"/>
        <v>Mar</v>
      </c>
      <c r="U2705">
        <f t="shared" si="300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94"/>
        <v>6.0263157894736845E-2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9" t="str">
        <f t="shared" si="298"/>
        <v>Feb</v>
      </c>
      <c r="T2706" s="9" t="str">
        <f t="shared" si="299"/>
        <v>Apr</v>
      </c>
      <c r="U2706">
        <f t="shared" si="300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94"/>
        <v>0.10539393939393939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9" t="str">
        <f t="shared" si="298"/>
        <v>Feb</v>
      </c>
      <c r="T2707" s="9" t="str">
        <f t="shared" si="299"/>
        <v>Mar</v>
      </c>
      <c r="U2707">
        <f t="shared" si="300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94"/>
        <v>1.1229714285714285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9" t="str">
        <f t="shared" si="298"/>
        <v>Sep</v>
      </c>
      <c r="T2708" s="9" t="str">
        <f t="shared" si="299"/>
        <v>Oct</v>
      </c>
      <c r="U2708">
        <f t="shared" si="300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94"/>
        <v>3.50844625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9" t="str">
        <f t="shared" si="298"/>
        <v>Apr</v>
      </c>
      <c r="T2709" s="9" t="str">
        <f t="shared" si="299"/>
        <v>May</v>
      </c>
      <c r="U2709">
        <f t="shared" si="300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94"/>
        <v>2.3321535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9" t="str">
        <f t="shared" si="298"/>
        <v>May</v>
      </c>
      <c r="T2710" s="9" t="str">
        <f t="shared" si="299"/>
        <v>Jul</v>
      </c>
      <c r="U2710">
        <f t="shared" si="300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94"/>
        <v>1.01606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9" t="str">
        <f t="shared" si="298"/>
        <v>Aug</v>
      </c>
      <c r="T2711" s="9" t="str">
        <f t="shared" si="299"/>
        <v>Oct</v>
      </c>
      <c r="U2711">
        <f t="shared" si="300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94"/>
        <v>1.5390035000000002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9" t="str">
        <f t="shared" si="298"/>
        <v>Jul</v>
      </c>
      <c r="T2712" s="9" t="str">
        <f t="shared" si="299"/>
        <v>Aug</v>
      </c>
      <c r="U2712">
        <f t="shared" si="300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94"/>
        <v>1.007161125319693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9" t="str">
        <f t="shared" si="298"/>
        <v>May</v>
      </c>
      <c r="T2713" s="9" t="str">
        <f t="shared" si="299"/>
        <v>Jun</v>
      </c>
      <c r="U2713">
        <f t="shared" si="300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94"/>
        <v>1.3138181818181818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9" t="str">
        <f t="shared" si="298"/>
        <v>Jun</v>
      </c>
      <c r="T2714" s="9" t="str">
        <f t="shared" si="299"/>
        <v>Jul</v>
      </c>
      <c r="U2714">
        <f t="shared" si="300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94"/>
        <v>1.0224133333333334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9" t="str">
        <f t="shared" si="298"/>
        <v>Nov</v>
      </c>
      <c r="T2715" s="9" t="str">
        <f t="shared" si="299"/>
        <v>Dec</v>
      </c>
      <c r="U2715">
        <f t="shared" si="300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94"/>
        <v>1.1635599999999999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9" t="str">
        <f t="shared" si="298"/>
        <v>Sep</v>
      </c>
      <c r="T2716" s="9" t="str">
        <f t="shared" si="299"/>
        <v>Oct</v>
      </c>
      <c r="U2716">
        <f t="shared" si="300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94"/>
        <v>2.6462241666666664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9" t="str">
        <f t="shared" si="298"/>
        <v>Jan</v>
      </c>
      <c r="T2717" s="9" t="str">
        <f t="shared" si="299"/>
        <v>Feb</v>
      </c>
      <c r="U2717">
        <f t="shared" si="300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94"/>
        <v>1.1998010000000001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9" t="str">
        <f t="shared" si="298"/>
        <v>Sep</v>
      </c>
      <c r="T2718" s="9" t="str">
        <f t="shared" si="299"/>
        <v>Oct</v>
      </c>
      <c r="U2718">
        <f t="shared" si="300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94"/>
        <v>1.2010400000000001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9" t="str">
        <f t="shared" si="298"/>
        <v>Oct</v>
      </c>
      <c r="T2719" s="9" t="str">
        <f t="shared" si="299"/>
        <v>Dec</v>
      </c>
      <c r="U2719">
        <f t="shared" si="300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94"/>
        <v>1.0358333333333334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9" t="str">
        <f t="shared" si="298"/>
        <v>Apr</v>
      </c>
      <c r="T2720" s="9" t="str">
        <f t="shared" si="299"/>
        <v>May</v>
      </c>
      <c r="U2720">
        <f t="shared" si="300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94"/>
        <v>1.0883333333333334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9" t="str">
        <f t="shared" si="298"/>
        <v>Feb</v>
      </c>
      <c r="T2721" s="9" t="str">
        <f t="shared" si="299"/>
        <v>Apr</v>
      </c>
      <c r="U2721">
        <f t="shared" si="300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94"/>
        <v>1.1812400000000001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9" t="str">
        <f t="shared" si="298"/>
        <v>Oct</v>
      </c>
      <c r="T2722" s="9" t="str">
        <f t="shared" si="299"/>
        <v>Nov</v>
      </c>
      <c r="U2722">
        <f t="shared" si="300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94"/>
        <v>14.62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9" t="str">
        <f t="shared" si="298"/>
        <v>Aug</v>
      </c>
      <c r="T2723" s="9" t="str">
        <f t="shared" si="299"/>
        <v>Sep</v>
      </c>
      <c r="U2723">
        <f t="shared" si="300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94"/>
        <v>2.5253999999999999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9" t="str">
        <f t="shared" si="298"/>
        <v>Nov</v>
      </c>
      <c r="T2724" s="9" t="str">
        <f t="shared" si="299"/>
        <v>Jan</v>
      </c>
      <c r="U2724">
        <f t="shared" si="300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94"/>
        <v>1.4005000000000001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9" t="str">
        <f t="shared" si="298"/>
        <v>Nov</v>
      </c>
      <c r="T2725" s="9" t="str">
        <f t="shared" si="299"/>
        <v>Dec</v>
      </c>
      <c r="U2725">
        <f t="shared" si="300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94"/>
        <v>2.9687520259319289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9" t="str">
        <f t="shared" si="298"/>
        <v>Jul</v>
      </c>
      <c r="T2726" s="9" t="str">
        <f t="shared" si="299"/>
        <v>Aug</v>
      </c>
      <c r="U2726">
        <f t="shared" si="300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94"/>
        <v>1.445425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9" t="str">
        <f t="shared" si="298"/>
        <v>Jan</v>
      </c>
      <c r="T2727" s="9" t="str">
        <f t="shared" si="299"/>
        <v>Mar</v>
      </c>
      <c r="U2727">
        <f t="shared" si="30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94"/>
        <v>1.05745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9" t="str">
        <f t="shared" si="298"/>
        <v>Mar</v>
      </c>
      <c r="T2728" s="9" t="str">
        <f t="shared" si="299"/>
        <v>Apr</v>
      </c>
      <c r="U2728">
        <f t="shared" si="300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94"/>
        <v>4.9321000000000002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9" t="str">
        <f t="shared" si="298"/>
        <v>Jul</v>
      </c>
      <c r="T2729" s="9" t="str">
        <f t="shared" si="299"/>
        <v>Aug</v>
      </c>
      <c r="U2729">
        <f t="shared" si="300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94"/>
        <v>2.0182666666666669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9" t="str">
        <f t="shared" si="298"/>
        <v>Nov</v>
      </c>
      <c r="T2730" s="9" t="str">
        <f t="shared" si="299"/>
        <v>Dec</v>
      </c>
      <c r="U2730">
        <f t="shared" si="300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94"/>
        <v>1.0444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9" t="str">
        <f t="shared" si="298"/>
        <v>Apr</v>
      </c>
      <c r="T2731" s="9" t="str">
        <f t="shared" si="299"/>
        <v>May</v>
      </c>
      <c r="U2731">
        <f t="shared" si="300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94"/>
        <v>1.7029262962962963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9" t="str">
        <f t="shared" si="298"/>
        <v>Mar</v>
      </c>
      <c r="T2732" s="9" t="str">
        <f t="shared" si="299"/>
        <v>Apr</v>
      </c>
      <c r="U2732">
        <f t="shared" si="300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94"/>
        <v>1.0430333333333333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9" t="str">
        <f t="shared" si="298"/>
        <v>Aug</v>
      </c>
      <c r="T2733" s="9" t="str">
        <f t="shared" si="299"/>
        <v>Oct</v>
      </c>
      <c r="U2733">
        <f t="shared" si="300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94"/>
        <v>1.1825000000000001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9" t="str">
        <f t="shared" si="298"/>
        <v>Apr</v>
      </c>
      <c r="T2734" s="9" t="str">
        <f t="shared" si="299"/>
        <v>May</v>
      </c>
      <c r="U2734">
        <f t="shared" si="300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94"/>
        <v>1.07538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9" t="str">
        <f t="shared" si="298"/>
        <v>Feb</v>
      </c>
      <c r="T2735" s="9" t="str">
        <f t="shared" si="299"/>
        <v>Apr</v>
      </c>
      <c r="U2735">
        <f t="shared" si="300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94"/>
        <v>22603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9" t="str">
        <f t="shared" si="298"/>
        <v>Sep</v>
      </c>
      <c r="T2736" s="9" t="str">
        <f t="shared" si="299"/>
        <v>Oct</v>
      </c>
      <c r="U2736">
        <f t="shared" si="300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94"/>
        <v>9.7813466666666677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9" t="str">
        <f t="shared" si="298"/>
        <v>Feb</v>
      </c>
      <c r="T2737" s="9" t="str">
        <f t="shared" si="299"/>
        <v>Mar</v>
      </c>
      <c r="U2737">
        <f t="shared" si="300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94"/>
        <v>1.2290000000000001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9" t="str">
        <f t="shared" si="298"/>
        <v>Mar</v>
      </c>
      <c r="T2738" s="9" t="str">
        <f t="shared" si="299"/>
        <v>Apr</v>
      </c>
      <c r="U2738">
        <f t="shared" si="300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94"/>
        <v>2.4606080000000001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9" t="str">
        <f t="shared" si="298"/>
        <v>Dec</v>
      </c>
      <c r="T2739" s="9" t="str">
        <f t="shared" si="299"/>
        <v>Jan</v>
      </c>
      <c r="U2739">
        <f t="shared" si="300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94"/>
        <v>1.4794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9" t="str">
        <f t="shared" si="298"/>
        <v>Sep</v>
      </c>
      <c r="T2740" s="9" t="str">
        <f t="shared" si="299"/>
        <v>Nov</v>
      </c>
      <c r="U2740">
        <f t="shared" si="300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94"/>
        <v>3.8409090909090908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9" t="str">
        <f t="shared" si="298"/>
        <v>Mar</v>
      </c>
      <c r="T2741" s="9" t="str">
        <f t="shared" si="299"/>
        <v>May</v>
      </c>
      <c r="U2741">
        <f t="shared" si="300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94"/>
        <v>1.0333333333333334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9" t="str">
        <f t="shared" si="298"/>
        <v>Feb</v>
      </c>
      <c r="T2742" s="9" t="str">
        <f t="shared" si="299"/>
        <v>Mar</v>
      </c>
      <c r="U2742">
        <f t="shared" si="300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94"/>
        <v>4.3750000000000004E-3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 t="str">
        <f t="shared" si="298"/>
        <v>Sep</v>
      </c>
      <c r="T2743" s="9" t="str">
        <f t="shared" si="299"/>
        <v>Oct</v>
      </c>
      <c r="U2743">
        <f t="shared" si="300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94"/>
        <v>0.29239999999999999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9" t="str">
        <f t="shared" si="298"/>
        <v>May</v>
      </c>
      <c r="T2744" s="9" t="str">
        <f t="shared" si="299"/>
        <v>May</v>
      </c>
      <c r="U2744">
        <f t="shared" si="300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9" t="str">
        <f t="shared" si="298"/>
        <v>Sep</v>
      </c>
      <c r="T2745" s="9" t="str">
        <f t="shared" si="299"/>
        <v>Oct</v>
      </c>
      <c r="U2745">
        <f t="shared" si="300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94"/>
        <v>5.2187499999999998E-2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9" t="str">
        <f t="shared" si="298"/>
        <v>Jan</v>
      </c>
      <c r="T2746" s="9" t="str">
        <f t="shared" si="299"/>
        <v>Feb</v>
      </c>
      <c r="U2746">
        <f t="shared" si="300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94"/>
        <v>0.21887499999999999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9" t="str">
        <f t="shared" si="298"/>
        <v>May</v>
      </c>
      <c r="T2747" s="9" t="str">
        <f t="shared" si="299"/>
        <v>Jul</v>
      </c>
      <c r="U2747">
        <f t="shared" si="300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94"/>
        <v>0.26700000000000002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9" t="str">
        <f t="shared" si="298"/>
        <v>Jul</v>
      </c>
      <c r="T2748" s="9" t="str">
        <f t="shared" si="299"/>
        <v>Aug</v>
      </c>
      <c r="U2748">
        <f t="shared" si="300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94"/>
        <v>0.28000000000000003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 t="str">
        <f t="shared" si="298"/>
        <v>May</v>
      </c>
      <c r="T2749" s="9" t="str">
        <f t="shared" si="299"/>
        <v>Jun</v>
      </c>
      <c r="U2749">
        <f t="shared" si="300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94"/>
        <v>1.06E-2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 t="str">
        <f t="shared" si="298"/>
        <v>Aug</v>
      </c>
      <c r="T2750" s="9" t="str">
        <f t="shared" si="299"/>
        <v>Sep</v>
      </c>
      <c r="U2750">
        <f t="shared" si="300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94"/>
        <v>1.0999999999999999E-2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 t="str">
        <f t="shared" si="298"/>
        <v>Mar</v>
      </c>
      <c r="T2751" s="9" t="str">
        <f t="shared" si="299"/>
        <v>Apr</v>
      </c>
      <c r="U2751">
        <f t="shared" si="300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9" t="str">
        <f t="shared" si="298"/>
        <v>Jun</v>
      </c>
      <c r="T2752" s="9" t="str">
        <f t="shared" si="299"/>
        <v>Jun</v>
      </c>
      <c r="U2752">
        <f t="shared" si="300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9" t="str">
        <f t="shared" si="298"/>
        <v>Apr</v>
      </c>
      <c r="T2753" s="9" t="str">
        <f t="shared" si="299"/>
        <v>Jun</v>
      </c>
      <c r="U2753">
        <f t="shared" si="300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94"/>
        <v>0.11458333333333333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9" t="str">
        <f t="shared" si="298"/>
        <v>Nov</v>
      </c>
      <c r="T2754" s="9" t="str">
        <f t="shared" si="299"/>
        <v>Dec</v>
      </c>
      <c r="U2754">
        <f t="shared" si="300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301">E2755/D2755</f>
        <v>0.19</v>
      </c>
      <c r="P2755" s="6">
        <f t="shared" ref="P2755:P2818" si="302">E2755/L2755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9" t="str">
        <f t="shared" ref="S2755:S2818" si="305">TEXT((J2755/86400)+25569+(-5/24),"mmm")</f>
        <v>Jul</v>
      </c>
      <c r="T2755" s="9" t="str">
        <f t="shared" ref="T2755:T2818" si="306">TEXT((I2755/86400)+25569+(-5/24),"mmm")</f>
        <v>Aug</v>
      </c>
      <c r="U2755">
        <f t="shared" ref="U2755:U2818" si="307">YEAR((J2755/86400)+25569+(-5/24))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9" t="str">
        <f t="shared" si="305"/>
        <v>Aug</v>
      </c>
      <c r="T2756" s="9" t="str">
        <f t="shared" si="306"/>
        <v>Sep</v>
      </c>
      <c r="U2756">
        <f t="shared" si="30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301"/>
        <v>0.52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9" t="str">
        <f t="shared" si="305"/>
        <v>Mar</v>
      </c>
      <c r="T2757" s="9" t="str">
        <f t="shared" si="306"/>
        <v>Apr</v>
      </c>
      <c r="U2757">
        <f t="shared" si="30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301"/>
        <v>0.1048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9" t="str">
        <f t="shared" si="305"/>
        <v>Dec</v>
      </c>
      <c r="T2758" s="9" t="str">
        <f t="shared" si="306"/>
        <v>Jan</v>
      </c>
      <c r="U2758">
        <f t="shared" si="307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301"/>
        <v>6.6666666666666671E-3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 t="str">
        <f t="shared" si="305"/>
        <v>Jul</v>
      </c>
      <c r="T2759" s="9" t="str">
        <f t="shared" si="306"/>
        <v>Aug</v>
      </c>
      <c r="U2759">
        <f t="shared" si="30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301"/>
        <v>0.11700000000000001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 t="str">
        <f t="shared" si="305"/>
        <v>Sep</v>
      </c>
      <c r="T2760" s="9" t="str">
        <f t="shared" si="306"/>
        <v>Oct</v>
      </c>
      <c r="U2760">
        <f t="shared" si="30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301"/>
        <v>0.105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 t="str">
        <f t="shared" si="305"/>
        <v>Jun</v>
      </c>
      <c r="T2761" s="9" t="str">
        <f t="shared" si="306"/>
        <v>Jul</v>
      </c>
      <c r="U2761">
        <f t="shared" si="30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9" t="str">
        <f t="shared" si="305"/>
        <v>May</v>
      </c>
      <c r="T2762" s="9" t="str">
        <f t="shared" si="306"/>
        <v>Jun</v>
      </c>
      <c r="U2762">
        <f t="shared" si="30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301"/>
        <v>7.1999999999999998E-3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 t="str">
        <f t="shared" si="305"/>
        <v>Dec</v>
      </c>
      <c r="T2763" s="9" t="str">
        <f t="shared" si="306"/>
        <v>Jan</v>
      </c>
      <c r="U2763">
        <f t="shared" si="307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301"/>
        <v>7.6923076923076927E-3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 t="str">
        <f t="shared" si="305"/>
        <v>Jan</v>
      </c>
      <c r="T2764" s="9" t="str">
        <f t="shared" si="306"/>
        <v>Mar</v>
      </c>
      <c r="U2764">
        <f t="shared" si="30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301"/>
        <v>2.2842639593908631E-3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 t="str">
        <f t="shared" si="305"/>
        <v>Apr</v>
      </c>
      <c r="T2765" s="9" t="str">
        <f t="shared" si="306"/>
        <v>May</v>
      </c>
      <c r="U2765">
        <f t="shared" si="30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301"/>
        <v>1.125E-2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 t="str">
        <f t="shared" si="305"/>
        <v>May</v>
      </c>
      <c r="T2766" s="9" t="str">
        <f t="shared" si="306"/>
        <v>May</v>
      </c>
      <c r="U2766">
        <f t="shared" si="30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9" t="str">
        <f t="shared" si="305"/>
        <v>Oct</v>
      </c>
      <c r="T2767" s="9" t="str">
        <f t="shared" si="306"/>
        <v>Oct</v>
      </c>
      <c r="U2767">
        <f t="shared" si="30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301"/>
        <v>0.02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 t="str">
        <f t="shared" si="305"/>
        <v>Jul</v>
      </c>
      <c r="T2768" s="9" t="str">
        <f t="shared" si="306"/>
        <v>Aug</v>
      </c>
      <c r="U2768">
        <f t="shared" si="30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301"/>
        <v>8.5000000000000006E-3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9" t="str">
        <f t="shared" si="305"/>
        <v>Jun</v>
      </c>
      <c r="T2769" s="9" t="str">
        <f t="shared" si="306"/>
        <v>Aug</v>
      </c>
      <c r="U2769">
        <f t="shared" si="30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301"/>
        <v>0.14314285714285716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9" t="str">
        <f t="shared" si="305"/>
        <v>Feb</v>
      </c>
      <c r="T2770" s="9" t="str">
        <f t="shared" si="306"/>
        <v>Mar</v>
      </c>
      <c r="U2770">
        <f t="shared" si="30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301"/>
        <v>2.5000000000000001E-3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 t="str">
        <f t="shared" si="305"/>
        <v>Apr</v>
      </c>
      <c r="T2771" s="9" t="str">
        <f t="shared" si="306"/>
        <v>Jun</v>
      </c>
      <c r="U2771">
        <f t="shared" si="30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301"/>
        <v>0.1041125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9" t="str">
        <f t="shared" si="305"/>
        <v>Feb</v>
      </c>
      <c r="T2772" s="9" t="str">
        <f t="shared" si="306"/>
        <v>Mar</v>
      </c>
      <c r="U2772">
        <f t="shared" si="30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9" t="str">
        <f t="shared" si="305"/>
        <v>Dec</v>
      </c>
      <c r="T2773" s="9" t="str">
        <f t="shared" si="306"/>
        <v>Feb</v>
      </c>
      <c r="U2773">
        <f t="shared" si="307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9" t="str">
        <f t="shared" si="305"/>
        <v>Sep</v>
      </c>
      <c r="T2774" s="9" t="str">
        <f t="shared" si="306"/>
        <v>Oct</v>
      </c>
      <c r="U2774">
        <f t="shared" si="30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301"/>
        <v>1.8867924528301887E-3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 t="str">
        <f t="shared" si="305"/>
        <v>Apr</v>
      </c>
      <c r="T2775" s="9" t="str">
        <f t="shared" si="306"/>
        <v>Apr</v>
      </c>
      <c r="U2775">
        <f t="shared" si="30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301"/>
        <v>0.14249999999999999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9" t="str">
        <f t="shared" si="305"/>
        <v>Feb</v>
      </c>
      <c r="T2776" s="9" t="str">
        <f t="shared" si="306"/>
        <v>Mar</v>
      </c>
      <c r="U2776">
        <f t="shared" si="30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301"/>
        <v>0.03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 t="str">
        <f t="shared" si="305"/>
        <v>Nov</v>
      </c>
      <c r="T2777" s="9" t="str">
        <f t="shared" si="306"/>
        <v>Dec</v>
      </c>
      <c r="U2777">
        <f t="shared" si="30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301"/>
        <v>7.8809523809523815E-2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9" t="str">
        <f t="shared" si="305"/>
        <v>May</v>
      </c>
      <c r="T2778" s="9" t="str">
        <f t="shared" si="306"/>
        <v>Jun</v>
      </c>
      <c r="U2778">
        <f t="shared" si="30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301"/>
        <v>3.3333333333333335E-3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 t="str">
        <f t="shared" si="305"/>
        <v>Jun</v>
      </c>
      <c r="T2779" s="9" t="str">
        <f t="shared" si="306"/>
        <v>Jul</v>
      </c>
      <c r="U2779">
        <f t="shared" si="30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301"/>
        <v>0.25545454545454543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9" t="str">
        <f t="shared" si="305"/>
        <v>Jul</v>
      </c>
      <c r="T2780" s="9" t="str">
        <f t="shared" si="306"/>
        <v>Aug</v>
      </c>
      <c r="U2780">
        <f t="shared" si="30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301"/>
        <v>2.12E-2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 t="str">
        <f t="shared" si="305"/>
        <v>Oct</v>
      </c>
      <c r="T2781" s="9" t="str">
        <f t="shared" si="306"/>
        <v>Nov</v>
      </c>
      <c r="U2781">
        <f t="shared" si="30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9" t="str">
        <f t="shared" si="305"/>
        <v>Feb</v>
      </c>
      <c r="T2782" s="9" t="str">
        <f t="shared" si="306"/>
        <v>Mar</v>
      </c>
      <c r="U2782">
        <f t="shared" si="30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301"/>
        <v>1.0528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9" t="str">
        <f t="shared" si="305"/>
        <v>Jan</v>
      </c>
      <c r="T2783" s="9" t="str">
        <f t="shared" si="306"/>
        <v>Feb</v>
      </c>
      <c r="U2783">
        <f t="shared" si="30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301"/>
        <v>1.2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9" t="str">
        <f t="shared" si="305"/>
        <v>Jan</v>
      </c>
      <c r="T2784" s="9" t="str">
        <f t="shared" si="306"/>
        <v>Feb</v>
      </c>
      <c r="U2784">
        <f t="shared" si="30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301"/>
        <v>1.145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9" t="str">
        <f t="shared" si="305"/>
        <v>Apr</v>
      </c>
      <c r="T2785" s="9" t="str">
        <f t="shared" si="306"/>
        <v>Apr</v>
      </c>
      <c r="U2785">
        <f t="shared" si="30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301"/>
        <v>1.19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9" t="str">
        <f t="shared" si="305"/>
        <v>Oct</v>
      </c>
      <c r="T2786" s="9" t="str">
        <f t="shared" si="306"/>
        <v>Oct</v>
      </c>
      <c r="U2786">
        <f t="shared" si="30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301"/>
        <v>1.0468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9" t="str">
        <f t="shared" si="305"/>
        <v>Jul</v>
      </c>
      <c r="T2787" s="9" t="str">
        <f t="shared" si="306"/>
        <v>Aug</v>
      </c>
      <c r="U2787">
        <f t="shared" si="30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301"/>
        <v>1.1783999999999999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9" t="str">
        <f t="shared" si="305"/>
        <v>Jun</v>
      </c>
      <c r="T2788" s="9" t="str">
        <f t="shared" si="306"/>
        <v>Jul</v>
      </c>
      <c r="U2788">
        <f t="shared" si="30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301"/>
        <v>1.1970000000000001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9" t="str">
        <f t="shared" si="305"/>
        <v>Jun</v>
      </c>
      <c r="T2789" s="9" t="str">
        <f t="shared" si="306"/>
        <v>Jul</v>
      </c>
      <c r="U2789">
        <f t="shared" si="30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301"/>
        <v>1.0249999999999999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 t="str">
        <f t="shared" si="305"/>
        <v>Jun</v>
      </c>
      <c r="T2790" s="9" t="str">
        <f t="shared" si="306"/>
        <v>Jul</v>
      </c>
      <c r="U2790">
        <f t="shared" si="30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301"/>
        <v>1.0116666666666667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9" t="str">
        <f t="shared" si="305"/>
        <v>Feb</v>
      </c>
      <c r="T2791" s="9" t="str">
        <f t="shared" si="306"/>
        <v>Mar</v>
      </c>
      <c r="U2791">
        <f t="shared" si="30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301"/>
        <v>1.0533333333333332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9" t="str">
        <f t="shared" si="305"/>
        <v>Jan</v>
      </c>
      <c r="T2792" s="9" t="str">
        <f t="shared" si="306"/>
        <v>Feb</v>
      </c>
      <c r="U2792">
        <f t="shared" si="30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301"/>
        <v>1.0249999999999999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9" t="str">
        <f t="shared" si="305"/>
        <v>Aug</v>
      </c>
      <c r="T2793" s="9" t="str">
        <f t="shared" si="306"/>
        <v>Sep</v>
      </c>
      <c r="U2793">
        <f t="shared" si="30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301"/>
        <v>1.0760000000000001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9" t="str">
        <f t="shared" si="305"/>
        <v>Jun</v>
      </c>
      <c r="T2794" s="9" t="str">
        <f t="shared" si="306"/>
        <v>Aug</v>
      </c>
      <c r="U2794">
        <f t="shared" si="30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301"/>
        <v>1.105675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9" t="str">
        <f t="shared" si="305"/>
        <v>Jun</v>
      </c>
      <c r="T2795" s="9" t="str">
        <f t="shared" si="306"/>
        <v>Jul</v>
      </c>
      <c r="U2795">
        <f t="shared" si="30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301"/>
        <v>1.5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9" t="str">
        <f t="shared" si="305"/>
        <v>Feb</v>
      </c>
      <c r="T2796" s="9" t="str">
        <f t="shared" si="306"/>
        <v>Mar</v>
      </c>
      <c r="U2796">
        <f t="shared" si="30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301"/>
        <v>1.0428571428571429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9" t="str">
        <f t="shared" si="305"/>
        <v>May</v>
      </c>
      <c r="T2797" s="9" t="str">
        <f t="shared" si="306"/>
        <v>Jun</v>
      </c>
      <c r="U2797">
        <f t="shared" si="30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301"/>
        <v>1.155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9" t="str">
        <f t="shared" si="305"/>
        <v>Jun</v>
      </c>
      <c r="T2798" s="9" t="str">
        <f t="shared" si="306"/>
        <v>Jul</v>
      </c>
      <c r="U2798">
        <f t="shared" si="30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301"/>
        <v>1.02645125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9" t="str">
        <f t="shared" si="305"/>
        <v>Jun</v>
      </c>
      <c r="T2799" s="9" t="str">
        <f t="shared" si="306"/>
        <v>Jul</v>
      </c>
      <c r="U2799">
        <f t="shared" si="30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301"/>
        <v>1.014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9" t="str">
        <f t="shared" si="305"/>
        <v>Jul</v>
      </c>
      <c r="T2800" s="9" t="str">
        <f t="shared" si="306"/>
        <v>Jul</v>
      </c>
      <c r="U2800">
        <f t="shared" si="30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301"/>
        <v>1.1663479999999999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9" t="str">
        <f t="shared" si="305"/>
        <v>May</v>
      </c>
      <c r="T2801" s="9" t="str">
        <f t="shared" si="306"/>
        <v>Jun</v>
      </c>
      <c r="U2801">
        <f t="shared" si="30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301"/>
        <v>1.33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9" t="str">
        <f t="shared" si="305"/>
        <v>Nov</v>
      </c>
      <c r="T2802" s="9" t="str">
        <f t="shared" si="306"/>
        <v>Jan</v>
      </c>
      <c r="U2802">
        <f t="shared" si="307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301"/>
        <v>1.3320000000000001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9" t="str">
        <f t="shared" si="305"/>
        <v>Sep</v>
      </c>
      <c r="T2803" s="9" t="str">
        <f t="shared" si="306"/>
        <v>Oct</v>
      </c>
      <c r="U2803">
        <f t="shared" si="30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301"/>
        <v>1.0183333333333333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9" t="str">
        <f t="shared" si="305"/>
        <v>Jul</v>
      </c>
      <c r="T2804" s="9" t="str">
        <f t="shared" si="306"/>
        <v>Aug</v>
      </c>
      <c r="U2804">
        <f t="shared" si="30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301"/>
        <v>1.2795000000000001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9" t="str">
        <f t="shared" si="305"/>
        <v>Jun</v>
      </c>
      <c r="T2805" s="9" t="str">
        <f t="shared" si="306"/>
        <v>Jul</v>
      </c>
      <c r="U2805">
        <f t="shared" si="30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301"/>
        <v>1.1499999999999999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9" t="str">
        <f t="shared" si="305"/>
        <v>Aug</v>
      </c>
      <c r="T2806" s="9" t="str">
        <f t="shared" si="306"/>
        <v>Sep</v>
      </c>
      <c r="U2806">
        <f t="shared" si="30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301"/>
        <v>1.1000000000000001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9" t="str">
        <f t="shared" si="305"/>
        <v>Jul</v>
      </c>
      <c r="T2807" s="9" t="str">
        <f t="shared" si="306"/>
        <v>Aug</v>
      </c>
      <c r="U2807">
        <f t="shared" si="30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301"/>
        <v>1.121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 t="str">
        <f t="shared" si="305"/>
        <v>Jun</v>
      </c>
      <c r="T2808" s="9" t="str">
        <f t="shared" si="306"/>
        <v>Aug</v>
      </c>
      <c r="U2808">
        <f t="shared" si="30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301"/>
        <v>1.26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9" t="str">
        <f t="shared" si="305"/>
        <v>May</v>
      </c>
      <c r="T2809" s="9" t="str">
        <f t="shared" si="306"/>
        <v>Jun</v>
      </c>
      <c r="U2809">
        <f t="shared" si="30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301"/>
        <v>1.0024444444444445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9" t="str">
        <f t="shared" si="305"/>
        <v>Jul</v>
      </c>
      <c r="T2810" s="9" t="str">
        <f t="shared" si="306"/>
        <v>Aug</v>
      </c>
      <c r="U2810">
        <f t="shared" si="30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301"/>
        <v>1.024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9" t="str">
        <f t="shared" si="305"/>
        <v>Mar</v>
      </c>
      <c r="T2811" s="9" t="str">
        <f t="shared" si="306"/>
        <v>Mar</v>
      </c>
      <c r="U2811">
        <f t="shared" si="30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301"/>
        <v>1.0820000000000001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9" t="str">
        <f t="shared" si="305"/>
        <v>Apr</v>
      </c>
      <c r="T2812" s="9" t="str">
        <f t="shared" si="306"/>
        <v>May</v>
      </c>
      <c r="U2812">
        <f t="shared" si="30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301"/>
        <v>1.0026999999999999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9" t="str">
        <f t="shared" si="305"/>
        <v>Jan</v>
      </c>
      <c r="T2813" s="9" t="str">
        <f t="shared" si="306"/>
        <v>Feb</v>
      </c>
      <c r="U2813">
        <f t="shared" si="30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301"/>
        <v>1.133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9" t="str">
        <f t="shared" si="305"/>
        <v>Feb</v>
      </c>
      <c r="T2814" s="9" t="str">
        <f t="shared" si="306"/>
        <v>Apr</v>
      </c>
      <c r="U2814">
        <f t="shared" si="30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301"/>
        <v>1.2757571428571428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9" t="str">
        <f t="shared" si="305"/>
        <v>Nov</v>
      </c>
      <c r="T2815" s="9" t="str">
        <f t="shared" si="306"/>
        <v>Dec</v>
      </c>
      <c r="U2815">
        <f t="shared" si="30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301"/>
        <v>1.0773333333333333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 t="str">
        <f t="shared" si="305"/>
        <v>Apr</v>
      </c>
      <c r="T2816" s="9" t="str">
        <f t="shared" si="306"/>
        <v>May</v>
      </c>
      <c r="U2816">
        <f t="shared" si="30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301"/>
        <v>2.42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9" t="str">
        <f t="shared" si="305"/>
        <v>Jul</v>
      </c>
      <c r="T2817" s="9" t="str">
        <f t="shared" si="306"/>
        <v>Aug</v>
      </c>
      <c r="U2817">
        <f t="shared" si="30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301"/>
        <v>1.4156666666666666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9" t="str">
        <f t="shared" si="305"/>
        <v>Jul</v>
      </c>
      <c r="T2818" s="9" t="str">
        <f t="shared" si="306"/>
        <v>Aug</v>
      </c>
      <c r="U2818">
        <f t="shared" si="307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308">E2819/D2819</f>
        <v>1.3</v>
      </c>
      <c r="P2819" s="6">
        <f t="shared" ref="P2819:P2882" si="309">E2819/L2819</f>
        <v>23.636363636363637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9" t="str">
        <f t="shared" ref="S2819:S2882" si="312">TEXT((J2819/86400)+25569+(-5/24),"mmm")</f>
        <v>Jan</v>
      </c>
      <c r="T2819" s="9" t="str">
        <f t="shared" ref="T2819:T2882" si="313">TEXT((I2819/86400)+25569+(-5/24),"mmm")</f>
        <v>Feb</v>
      </c>
      <c r="U2819">
        <f t="shared" ref="U2819:U2882" si="314">YEAR((J2819/86400)+25569+(-5/24))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308"/>
        <v>1.0603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9" t="str">
        <f t="shared" si="312"/>
        <v>Sep</v>
      </c>
      <c r="T2820" s="9" t="str">
        <f t="shared" si="313"/>
        <v>Sep</v>
      </c>
      <c r="U2820">
        <f t="shared" si="31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308"/>
        <v>1.048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9" t="str">
        <f t="shared" si="312"/>
        <v>May</v>
      </c>
      <c r="T2821" s="9" t="str">
        <f t="shared" si="313"/>
        <v>Jun</v>
      </c>
      <c r="U2821">
        <f t="shared" si="31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308"/>
        <v>1.36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9" t="str">
        <f t="shared" si="312"/>
        <v>Feb</v>
      </c>
      <c r="T2822" s="9" t="str">
        <f t="shared" si="313"/>
        <v>Feb</v>
      </c>
      <c r="U2822">
        <f t="shared" si="31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308"/>
        <v>1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9" t="str">
        <f t="shared" si="312"/>
        <v>Aug</v>
      </c>
      <c r="T2823" s="9" t="str">
        <f t="shared" si="313"/>
        <v>Sep</v>
      </c>
      <c r="U2823">
        <f t="shared" si="31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308"/>
        <v>1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9" t="str">
        <f t="shared" si="312"/>
        <v>Feb</v>
      </c>
      <c r="T2824" s="9" t="str">
        <f t="shared" si="313"/>
        <v>Mar</v>
      </c>
      <c r="U2824">
        <f t="shared" si="31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308"/>
        <v>1.24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9" t="str">
        <f t="shared" si="312"/>
        <v>Mar</v>
      </c>
      <c r="T2825" s="9" t="str">
        <f t="shared" si="313"/>
        <v>Mar</v>
      </c>
      <c r="U2825">
        <f t="shared" si="31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308"/>
        <v>1.1692307692307693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9" t="str">
        <f t="shared" si="312"/>
        <v>May</v>
      </c>
      <c r="T2826" s="9" t="str">
        <f t="shared" si="313"/>
        <v>Jun</v>
      </c>
      <c r="U2826">
        <f t="shared" si="31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308"/>
        <v>1.0333333333333334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9" t="str">
        <f t="shared" si="312"/>
        <v>Nov</v>
      </c>
      <c r="T2827" s="9" t="str">
        <f t="shared" si="313"/>
        <v>Dec</v>
      </c>
      <c r="U2827">
        <f t="shared" si="31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308"/>
        <v>1.0774999999999999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9" t="str">
        <f t="shared" si="312"/>
        <v>Jun</v>
      </c>
      <c r="T2828" s="9" t="str">
        <f t="shared" si="313"/>
        <v>Jul</v>
      </c>
      <c r="U2828">
        <f t="shared" si="31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308"/>
        <v>1.2024999999999999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9" t="str">
        <f t="shared" si="312"/>
        <v>May</v>
      </c>
      <c r="T2829" s="9" t="str">
        <f t="shared" si="313"/>
        <v>Jun</v>
      </c>
      <c r="U2829">
        <f t="shared" si="31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308"/>
        <v>1.0037894736842106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9" t="str">
        <f t="shared" si="312"/>
        <v>Sep</v>
      </c>
      <c r="T2830" s="9" t="str">
        <f t="shared" si="313"/>
        <v>Oct</v>
      </c>
      <c r="U2830">
        <f t="shared" si="31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308"/>
        <v>1.0651999999999999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9" t="str">
        <f t="shared" si="312"/>
        <v>May</v>
      </c>
      <c r="T2831" s="9" t="str">
        <f t="shared" si="313"/>
        <v>Jun</v>
      </c>
      <c r="U2831">
        <f t="shared" si="31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308"/>
        <v>1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9" t="str">
        <f t="shared" si="312"/>
        <v>Apr</v>
      </c>
      <c r="T2832" s="9" t="str">
        <f t="shared" si="313"/>
        <v>May</v>
      </c>
      <c r="U2832">
        <f t="shared" si="31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308"/>
        <v>1.1066666666666667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9" t="str">
        <f t="shared" si="312"/>
        <v>Jun</v>
      </c>
      <c r="T2833" s="9" t="str">
        <f t="shared" si="313"/>
        <v>Jul</v>
      </c>
      <c r="U2833">
        <f t="shared" si="31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308"/>
        <v>1.1471959999999999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9" t="str">
        <f t="shared" si="312"/>
        <v>Oct</v>
      </c>
      <c r="T2834" s="9" t="str">
        <f t="shared" si="313"/>
        <v>Nov</v>
      </c>
      <c r="U2834">
        <f t="shared" si="31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308"/>
        <v>1.0825925925925926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9" t="str">
        <f t="shared" si="312"/>
        <v>Sep</v>
      </c>
      <c r="T2835" s="9" t="str">
        <f t="shared" si="313"/>
        <v>Oct</v>
      </c>
      <c r="U2835">
        <f t="shared" si="31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308"/>
        <v>1.7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9" t="str">
        <f t="shared" si="312"/>
        <v>Jan</v>
      </c>
      <c r="T2836" s="9" t="str">
        <f t="shared" si="313"/>
        <v>Jan</v>
      </c>
      <c r="U2836">
        <f t="shared" si="31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308"/>
        <v>1.8709899999999999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9" t="str">
        <f t="shared" si="312"/>
        <v>Nov</v>
      </c>
      <c r="T2837" s="9" t="str">
        <f t="shared" si="313"/>
        <v>Dec</v>
      </c>
      <c r="U2837">
        <f t="shared" si="31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308"/>
        <v>1.0777777777777777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9" t="str">
        <f t="shared" si="312"/>
        <v>Jan</v>
      </c>
      <c r="T2838" s="9" t="str">
        <f t="shared" si="313"/>
        <v>Feb</v>
      </c>
      <c r="U2838">
        <f t="shared" si="31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308"/>
        <v>1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9" t="str">
        <f t="shared" si="312"/>
        <v>Oct</v>
      </c>
      <c r="T2839" s="9" t="str">
        <f t="shared" si="313"/>
        <v>Dec</v>
      </c>
      <c r="U2839">
        <f t="shared" si="31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308"/>
        <v>1.2024999999999999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9" t="str">
        <f t="shared" si="312"/>
        <v>Jul</v>
      </c>
      <c r="T2840" s="9" t="str">
        <f t="shared" si="313"/>
        <v>Aug</v>
      </c>
      <c r="U2840">
        <f t="shared" si="31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308"/>
        <v>1.1142857142857143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9" t="str">
        <f t="shared" si="312"/>
        <v>Aug</v>
      </c>
      <c r="T2841" s="9" t="str">
        <f t="shared" si="313"/>
        <v>Aug</v>
      </c>
      <c r="U2841">
        <f t="shared" si="31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308"/>
        <v>1.04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9" t="str">
        <f t="shared" si="312"/>
        <v>Feb</v>
      </c>
      <c r="T2842" s="9" t="str">
        <f t="shared" si="313"/>
        <v>Mar</v>
      </c>
      <c r="U2842">
        <f t="shared" si="31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308"/>
        <v>0.01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9" t="str">
        <f t="shared" si="312"/>
        <v>Oct</v>
      </c>
      <c r="T2843" s="9" t="str">
        <f t="shared" si="313"/>
        <v>Dec</v>
      </c>
      <c r="U2843">
        <f t="shared" si="31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9" t="str">
        <f t="shared" si="312"/>
        <v>May</v>
      </c>
      <c r="T2844" s="9" t="str">
        <f t="shared" si="313"/>
        <v>Jun</v>
      </c>
      <c r="U2844">
        <f t="shared" si="31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9" t="str">
        <f t="shared" si="312"/>
        <v>May</v>
      </c>
      <c r="T2845" s="9" t="str">
        <f t="shared" si="313"/>
        <v>Jun</v>
      </c>
      <c r="U2845">
        <f t="shared" si="31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308"/>
        <v>5.4545454545454543E-2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9" t="str">
        <f t="shared" si="312"/>
        <v>Dec</v>
      </c>
      <c r="T2846" s="9" t="str">
        <f t="shared" si="313"/>
        <v>Jan</v>
      </c>
      <c r="U2846">
        <f t="shared" si="31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308"/>
        <v>0.31546666666666667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9" t="str">
        <f t="shared" si="312"/>
        <v>Apr</v>
      </c>
      <c r="T2847" s="9" t="str">
        <f t="shared" si="313"/>
        <v>Jun</v>
      </c>
      <c r="U2847">
        <f t="shared" si="31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9" t="str">
        <f t="shared" si="312"/>
        <v>Apr</v>
      </c>
      <c r="T2848" s="9" t="str">
        <f t="shared" si="313"/>
        <v>May</v>
      </c>
      <c r="U2848">
        <f t="shared" si="31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9" t="str">
        <f t="shared" si="312"/>
        <v>Mar</v>
      </c>
      <c r="T2849" s="9" t="str">
        <f t="shared" si="313"/>
        <v>May</v>
      </c>
      <c r="U2849">
        <f t="shared" si="31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308"/>
        <v>2E-3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9" t="str">
        <f t="shared" si="312"/>
        <v>Apr</v>
      </c>
      <c r="T2850" s="9" t="str">
        <f t="shared" si="313"/>
        <v>May</v>
      </c>
      <c r="U2850">
        <f t="shared" si="31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308"/>
        <v>0.01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9" t="str">
        <f t="shared" si="312"/>
        <v>Mar</v>
      </c>
      <c r="T2851" s="9" t="str">
        <f t="shared" si="313"/>
        <v>Apr</v>
      </c>
      <c r="U2851">
        <f t="shared" si="31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308"/>
        <v>3.8875E-2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9" t="str">
        <f t="shared" si="312"/>
        <v>Aug</v>
      </c>
      <c r="T2852" s="9" t="str">
        <f t="shared" si="313"/>
        <v>Sep</v>
      </c>
      <c r="U2852">
        <f t="shared" si="31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9" t="str">
        <f t="shared" si="312"/>
        <v>Jan</v>
      </c>
      <c r="T2853" s="9" t="str">
        <f t="shared" si="313"/>
        <v>Jan</v>
      </c>
      <c r="U2853">
        <f t="shared" si="31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308"/>
        <v>1.9E-2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9" t="str">
        <f t="shared" si="312"/>
        <v>May</v>
      </c>
      <c r="T2854" s="9" t="str">
        <f t="shared" si="313"/>
        <v>Jun</v>
      </c>
      <c r="U2854">
        <f t="shared" si="31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9" t="str">
        <f t="shared" si="312"/>
        <v>Jul</v>
      </c>
      <c r="T2855" s="9" t="str">
        <f t="shared" si="313"/>
        <v>Sep</v>
      </c>
      <c r="U2855">
        <f t="shared" si="31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308"/>
        <v>0.41699999999999998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9" t="str">
        <f t="shared" si="312"/>
        <v>Apr</v>
      </c>
      <c r="T2856" s="9" t="str">
        <f t="shared" si="313"/>
        <v>May</v>
      </c>
      <c r="U2856">
        <f t="shared" si="31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308"/>
        <v>0.5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9" t="str">
        <f t="shared" si="312"/>
        <v>Dec</v>
      </c>
      <c r="T2857" s="9" t="str">
        <f t="shared" si="313"/>
        <v>Jan</v>
      </c>
      <c r="U2857">
        <f t="shared" si="314"/>
        <v>2015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308"/>
        <v>4.8666666666666664E-2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9" t="str">
        <f t="shared" si="312"/>
        <v>Jun</v>
      </c>
      <c r="T2858" s="9" t="str">
        <f t="shared" si="313"/>
        <v>Aug</v>
      </c>
      <c r="U2858">
        <f t="shared" si="31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308"/>
        <v>0.19736842105263158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9" t="str">
        <f t="shared" si="312"/>
        <v>Dec</v>
      </c>
      <c r="T2859" s="9" t="str">
        <f t="shared" si="313"/>
        <v>Feb</v>
      </c>
      <c r="U2859">
        <f t="shared" si="31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9" t="str">
        <f t="shared" si="312"/>
        <v>Nov</v>
      </c>
      <c r="T2860" s="9" t="str">
        <f t="shared" si="313"/>
        <v>Dec</v>
      </c>
      <c r="U2860">
        <f t="shared" si="31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308"/>
        <v>1.7500000000000002E-2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9" t="str">
        <f t="shared" si="312"/>
        <v>Aug</v>
      </c>
      <c r="T2861" s="9" t="str">
        <f t="shared" si="313"/>
        <v>Oct</v>
      </c>
      <c r="U2861">
        <f t="shared" si="31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308"/>
        <v>6.6500000000000004E-2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9" t="str">
        <f t="shared" si="312"/>
        <v>Apr</v>
      </c>
      <c r="T2862" s="9" t="str">
        <f t="shared" si="313"/>
        <v>Jun</v>
      </c>
      <c r="U2862">
        <f t="shared" si="31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308"/>
        <v>0.32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9" t="str">
        <f t="shared" si="312"/>
        <v>Sep</v>
      </c>
      <c r="T2863" s="9" t="str">
        <f t="shared" si="313"/>
        <v>Sep</v>
      </c>
      <c r="U2863">
        <f t="shared" si="31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308"/>
        <v>4.3307086614173228E-3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9" t="str">
        <f t="shared" si="312"/>
        <v>May</v>
      </c>
      <c r="T2864" s="9" t="str">
        <f t="shared" si="313"/>
        <v>Jun</v>
      </c>
      <c r="U2864">
        <f t="shared" si="31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308"/>
        <v>4.0000000000000002E-4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9" t="str">
        <f t="shared" si="312"/>
        <v>Jul</v>
      </c>
      <c r="T2865" s="9" t="str">
        <f t="shared" si="313"/>
        <v>Sep</v>
      </c>
      <c r="U2865">
        <f t="shared" si="31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308"/>
        <v>1.6E-2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9" t="str">
        <f t="shared" si="312"/>
        <v>Jun</v>
      </c>
      <c r="T2866" s="9" t="str">
        <f t="shared" si="313"/>
        <v>Jul</v>
      </c>
      <c r="U2866">
        <f t="shared" si="31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9" t="str">
        <f t="shared" si="312"/>
        <v>Nov</v>
      </c>
      <c r="T2867" s="9" t="str">
        <f t="shared" si="313"/>
        <v>Jan</v>
      </c>
      <c r="U2867">
        <f t="shared" si="31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308"/>
        <v>8.9999999999999993E-3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9" t="str">
        <f t="shared" si="312"/>
        <v>Sep</v>
      </c>
      <c r="T2868" s="9" t="str">
        <f t="shared" si="313"/>
        <v>Oct</v>
      </c>
      <c r="U2868">
        <f t="shared" si="31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308"/>
        <v>0.2016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9" t="str">
        <f t="shared" si="312"/>
        <v>Jun</v>
      </c>
      <c r="T2869" s="9" t="str">
        <f t="shared" si="313"/>
        <v>Jul</v>
      </c>
      <c r="U2869">
        <f t="shared" si="31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308"/>
        <v>0.42011733333333334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9" t="str">
        <f t="shared" si="312"/>
        <v>Sep</v>
      </c>
      <c r="T2870" s="9" t="str">
        <f t="shared" si="313"/>
        <v>Oct</v>
      </c>
      <c r="U2870">
        <f t="shared" si="31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308"/>
        <v>8.8500000000000002E-3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9" t="str">
        <f t="shared" si="312"/>
        <v>Jun</v>
      </c>
      <c r="T2871" s="9" t="str">
        <f t="shared" si="313"/>
        <v>Jul</v>
      </c>
      <c r="U2871">
        <f t="shared" si="31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308"/>
        <v>0.15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9" t="str">
        <f t="shared" si="312"/>
        <v>Apr</v>
      </c>
      <c r="T2872" s="9" t="str">
        <f t="shared" si="313"/>
        <v>May</v>
      </c>
      <c r="U2872">
        <f t="shared" si="31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308"/>
        <v>4.6699999999999998E-2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9" t="str">
        <f t="shared" si="312"/>
        <v>Dec</v>
      </c>
      <c r="T2873" s="9" t="str">
        <f t="shared" si="313"/>
        <v>Dec</v>
      </c>
      <c r="U2873">
        <f t="shared" si="31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9" t="str">
        <f t="shared" si="312"/>
        <v>Apr</v>
      </c>
      <c r="T2874" s="9" t="str">
        <f t="shared" si="313"/>
        <v>Jun</v>
      </c>
      <c r="U2874">
        <f t="shared" si="31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308"/>
        <v>0.38119999999999998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9" t="str">
        <f t="shared" si="312"/>
        <v>Dec</v>
      </c>
      <c r="T2875" s="9" t="str">
        <f t="shared" si="313"/>
        <v>Jan</v>
      </c>
      <c r="U2875">
        <f t="shared" si="31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308"/>
        <v>5.4199999999999998E-2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9" t="str">
        <f t="shared" si="312"/>
        <v>Dec</v>
      </c>
      <c r="T2876" s="9" t="str">
        <f t="shared" si="313"/>
        <v>Jan</v>
      </c>
      <c r="U2876">
        <f t="shared" si="31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308"/>
        <v>3.5E-4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9" t="str">
        <f t="shared" si="312"/>
        <v>Apr</v>
      </c>
      <c r="T2877" s="9" t="str">
        <f t="shared" si="313"/>
        <v>May</v>
      </c>
      <c r="U2877">
        <f t="shared" si="31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9" t="str">
        <f t="shared" si="312"/>
        <v>Jun</v>
      </c>
      <c r="T2878" s="9" t="str">
        <f t="shared" si="313"/>
        <v>Jul</v>
      </c>
      <c r="U2878">
        <f t="shared" si="31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308"/>
        <v>0.10833333333333334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9" t="str">
        <f t="shared" si="312"/>
        <v>Oct</v>
      </c>
      <c r="T2879" s="9" t="str">
        <f t="shared" si="313"/>
        <v>Nov</v>
      </c>
      <c r="U2879">
        <f t="shared" si="31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308"/>
        <v>2.1000000000000001E-2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 t="str">
        <f t="shared" si="312"/>
        <v>May</v>
      </c>
      <c r="T2880" s="9" t="str">
        <f t="shared" si="313"/>
        <v>Jul</v>
      </c>
      <c r="U2880">
        <f t="shared" si="31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308"/>
        <v>2.5892857142857141E-3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9" t="str">
        <f t="shared" si="312"/>
        <v>Dec</v>
      </c>
      <c r="T2881" s="9" t="str">
        <f t="shared" si="313"/>
        <v>Jan</v>
      </c>
      <c r="U2881">
        <f t="shared" si="31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308"/>
        <v>0.23333333333333334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9" t="str">
        <f t="shared" si="312"/>
        <v>Jul</v>
      </c>
      <c r="T2882" s="9" t="str">
        <f t="shared" si="313"/>
        <v>Aug</v>
      </c>
      <c r="U2882">
        <f t="shared" si="31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315">E2883/D2883</f>
        <v>0</v>
      </c>
      <c r="P2883" s="6" t="e">
        <f t="shared" ref="P2883:P2946" si="316">E2883/L2883</f>
        <v>#DIV/0!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9" t="str">
        <f t="shared" ref="S2883:S2946" si="319">TEXT((J2883/86400)+25569+(-5/24),"mmm")</f>
        <v>Oct</v>
      </c>
      <c r="T2883" s="9" t="str">
        <f t="shared" ref="T2883:T2946" si="320">TEXT((I2883/86400)+25569+(-5/24),"mmm")</f>
        <v>Dec</v>
      </c>
      <c r="U2883">
        <f t="shared" ref="U2883:U2946" si="321">YEAR((J2883/86400)+25569+(-5/24))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315"/>
        <v>0.33600000000000002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9" t="str">
        <f t="shared" si="319"/>
        <v>Apr</v>
      </c>
      <c r="T2884" s="9" t="str">
        <f t="shared" si="320"/>
        <v>May</v>
      </c>
      <c r="U2884">
        <f t="shared" si="32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315"/>
        <v>0.1908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 t="str">
        <f t="shared" si="319"/>
        <v>Jan</v>
      </c>
      <c r="T2885" s="9" t="str">
        <f t="shared" si="320"/>
        <v>Feb</v>
      </c>
      <c r="U2885">
        <f t="shared" si="32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315"/>
        <v>4.1111111111111114E-3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 t="str">
        <f t="shared" si="319"/>
        <v>Nov</v>
      </c>
      <c r="T2886" s="9" t="str">
        <f t="shared" si="320"/>
        <v>Dec</v>
      </c>
      <c r="U2886">
        <f t="shared" si="32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315"/>
        <v>0.32500000000000001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9" t="str">
        <f t="shared" si="319"/>
        <v>Feb</v>
      </c>
      <c r="T2887" s="9" t="str">
        <f t="shared" si="320"/>
        <v>Mar</v>
      </c>
      <c r="U2887">
        <f t="shared" si="32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315"/>
        <v>0.05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9" t="str">
        <f t="shared" si="319"/>
        <v>Sep</v>
      </c>
      <c r="T2888" s="9" t="str">
        <f t="shared" si="320"/>
        <v>Sep</v>
      </c>
      <c r="U2888">
        <f t="shared" si="32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315"/>
        <v>1.6666666666666668E-3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9" t="str">
        <f t="shared" si="319"/>
        <v>Dec</v>
      </c>
      <c r="T2889" s="9" t="str">
        <f t="shared" si="320"/>
        <v>Jan</v>
      </c>
      <c r="U2889">
        <f t="shared" si="321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9" t="str">
        <f t="shared" si="319"/>
        <v>Oct</v>
      </c>
      <c r="T2890" s="9" t="str">
        <f t="shared" si="320"/>
        <v>Oct</v>
      </c>
      <c r="U2890">
        <f t="shared" si="32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315"/>
        <v>0.38066666666666665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9" t="str">
        <f t="shared" si="319"/>
        <v>Jul</v>
      </c>
      <c r="T2891" s="9" t="str">
        <f t="shared" si="320"/>
        <v>Aug</v>
      </c>
      <c r="U2891">
        <f t="shared" si="32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315"/>
        <v>1.0500000000000001E-2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9" t="str">
        <f t="shared" si="319"/>
        <v>Jul</v>
      </c>
      <c r="T2892" s="9" t="str">
        <f t="shared" si="320"/>
        <v>Aug</v>
      </c>
      <c r="U2892">
        <f t="shared" si="32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315"/>
        <v>2.7300000000000001E-2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9" t="str">
        <f t="shared" si="319"/>
        <v>Feb</v>
      </c>
      <c r="T2893" s="9" t="str">
        <f t="shared" si="320"/>
        <v>Apr</v>
      </c>
      <c r="U2893">
        <f t="shared" si="32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315"/>
        <v>9.0909090909090912E-2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9" t="str">
        <f t="shared" si="319"/>
        <v>Aug</v>
      </c>
      <c r="T2894" s="9" t="str">
        <f t="shared" si="320"/>
        <v>Aug</v>
      </c>
      <c r="U2894">
        <f t="shared" si="32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315"/>
        <v>5.0000000000000001E-3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9" t="str">
        <f t="shared" si="319"/>
        <v>Nov</v>
      </c>
      <c r="T2895" s="9" t="str">
        <f t="shared" si="320"/>
        <v>Jan</v>
      </c>
      <c r="U2895">
        <f t="shared" si="321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9" t="str">
        <f t="shared" si="319"/>
        <v>Feb</v>
      </c>
      <c r="T2896" s="9" t="str">
        <f t="shared" si="320"/>
        <v>Apr</v>
      </c>
      <c r="U2896">
        <f t="shared" si="32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315"/>
        <v>4.5999999999999999E-2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9" t="str">
        <f t="shared" si="319"/>
        <v>Jun</v>
      </c>
      <c r="T2897" s="9" t="str">
        <f t="shared" si="320"/>
        <v>Jun</v>
      </c>
      <c r="U2897">
        <f t="shared" si="32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315"/>
        <v>0.20833333333333334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9" t="str">
        <f t="shared" si="319"/>
        <v>Nov</v>
      </c>
      <c r="T2898" s="9" t="str">
        <f t="shared" si="320"/>
        <v>Dec</v>
      </c>
      <c r="U2898">
        <f t="shared" si="32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315"/>
        <v>4.583333333333333E-2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9" t="str">
        <f t="shared" si="319"/>
        <v>Sep</v>
      </c>
      <c r="T2899" s="9" t="str">
        <f t="shared" si="320"/>
        <v>Oct</v>
      </c>
      <c r="U2899">
        <f t="shared" si="32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315"/>
        <v>4.2133333333333335E-2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9" t="str">
        <f t="shared" si="319"/>
        <v>Oct</v>
      </c>
      <c r="T2900" s="9" t="str">
        <f t="shared" si="320"/>
        <v>Oct</v>
      </c>
      <c r="U2900">
        <f t="shared" si="32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9" t="str">
        <f t="shared" si="319"/>
        <v>May</v>
      </c>
      <c r="T2901" s="9" t="str">
        <f t="shared" si="320"/>
        <v>Jul</v>
      </c>
      <c r="U2901">
        <f t="shared" si="32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315"/>
        <v>0.61909090909090914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9" t="str">
        <f t="shared" si="319"/>
        <v>Jul</v>
      </c>
      <c r="T2902" s="9" t="str">
        <f t="shared" si="320"/>
        <v>Aug</v>
      </c>
      <c r="U2902">
        <f t="shared" si="32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315"/>
        <v>8.0000000000000002E-3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9" t="str">
        <f t="shared" si="319"/>
        <v>Dec</v>
      </c>
      <c r="T2903" s="9" t="str">
        <f t="shared" si="320"/>
        <v>Feb</v>
      </c>
      <c r="U2903">
        <f t="shared" si="32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315"/>
        <v>1.6666666666666666E-4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9" t="str">
        <f t="shared" si="319"/>
        <v>Jul</v>
      </c>
      <c r="T2904" s="9" t="str">
        <f t="shared" si="320"/>
        <v>Aug</v>
      </c>
      <c r="U2904">
        <f t="shared" si="32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315"/>
        <v>7.7999999999999996E-3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9" t="str">
        <f t="shared" si="319"/>
        <v>Jul</v>
      </c>
      <c r="T2905" s="9" t="str">
        <f t="shared" si="320"/>
        <v>Sep</v>
      </c>
      <c r="U2905">
        <f t="shared" si="32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315"/>
        <v>0.05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 t="str">
        <f t="shared" si="319"/>
        <v>Oct</v>
      </c>
      <c r="T2906" s="9" t="str">
        <f t="shared" si="320"/>
        <v>Nov</v>
      </c>
      <c r="U2906">
        <f t="shared" si="32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315"/>
        <v>0.17771428571428571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9" t="str">
        <f t="shared" si="319"/>
        <v>Aug</v>
      </c>
      <c r="T2907" s="9" t="str">
        <f t="shared" si="320"/>
        <v>Sep</v>
      </c>
      <c r="U2907">
        <f t="shared" si="32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315"/>
        <v>9.4166666666666662E-2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9" t="str">
        <f t="shared" si="319"/>
        <v>Jul</v>
      </c>
      <c r="T2908" s="9" t="str">
        <f t="shared" si="320"/>
        <v>Jul</v>
      </c>
      <c r="U2908">
        <f t="shared" si="32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315"/>
        <v>8.0000000000000004E-4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9" t="str">
        <f t="shared" si="319"/>
        <v>Mar</v>
      </c>
      <c r="T2909" s="9" t="str">
        <f t="shared" si="320"/>
        <v>May</v>
      </c>
      <c r="U2909">
        <f t="shared" si="32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315"/>
        <v>2.75E-2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9" t="str">
        <f t="shared" si="319"/>
        <v>May</v>
      </c>
      <c r="T2910" s="9" t="str">
        <f t="shared" si="320"/>
        <v>Jun</v>
      </c>
      <c r="U2910">
        <f t="shared" si="32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315"/>
        <v>1.1111111111111112E-4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9" t="str">
        <f t="shared" si="319"/>
        <v>Oct</v>
      </c>
      <c r="T2911" s="9" t="str">
        <f t="shared" si="320"/>
        <v>Nov</v>
      </c>
      <c r="U2911">
        <f t="shared" si="32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315"/>
        <v>3.3333333333333335E-5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9" t="str">
        <f t="shared" si="319"/>
        <v>Apr</v>
      </c>
      <c r="T2912" s="9" t="str">
        <f t="shared" si="320"/>
        <v>Jun</v>
      </c>
      <c r="U2912">
        <f t="shared" si="32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315"/>
        <v>0.36499999999999999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9" t="str">
        <f t="shared" si="319"/>
        <v>May</v>
      </c>
      <c r="T2913" s="9" t="str">
        <f t="shared" si="320"/>
        <v>Jun</v>
      </c>
      <c r="U2913">
        <f t="shared" si="32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315"/>
        <v>0.14058171745152354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9" t="str">
        <f t="shared" si="319"/>
        <v>Dec</v>
      </c>
      <c r="T2914" s="9" t="str">
        <f t="shared" si="320"/>
        <v>Jan</v>
      </c>
      <c r="U2914">
        <f t="shared" si="32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315"/>
        <v>2.0000000000000001E-4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9" t="str">
        <f t="shared" si="319"/>
        <v>Jul</v>
      </c>
      <c r="T2915" s="9" t="str">
        <f t="shared" si="320"/>
        <v>Sep</v>
      </c>
      <c r="U2915">
        <f t="shared" si="32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315"/>
        <v>4.0000000000000003E-5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9" t="str">
        <f t="shared" si="319"/>
        <v>Jan</v>
      </c>
      <c r="T2916" s="9" t="str">
        <f t="shared" si="320"/>
        <v>Mar</v>
      </c>
      <c r="U2916">
        <f t="shared" si="32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315"/>
        <v>0.61099999999999999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9" t="str">
        <f t="shared" si="319"/>
        <v>Feb</v>
      </c>
      <c r="T2917" s="9" t="str">
        <f t="shared" si="320"/>
        <v>Mar</v>
      </c>
      <c r="U2917">
        <f t="shared" si="32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315"/>
        <v>7.8378378378378383E-2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9" t="str">
        <f t="shared" si="319"/>
        <v>Apr</v>
      </c>
      <c r="T2918" s="9" t="str">
        <f t="shared" si="320"/>
        <v>May</v>
      </c>
      <c r="U2918">
        <f t="shared" si="32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315"/>
        <v>0.2185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9" t="str">
        <f t="shared" si="319"/>
        <v>Aug</v>
      </c>
      <c r="T2919" s="9" t="str">
        <f t="shared" si="320"/>
        <v>Sep</v>
      </c>
      <c r="U2919">
        <f t="shared" si="32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315"/>
        <v>0.27239999999999998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 t="str">
        <f t="shared" si="319"/>
        <v>Oct</v>
      </c>
      <c r="T2920" s="9" t="str">
        <f t="shared" si="320"/>
        <v>Oct</v>
      </c>
      <c r="U2920">
        <f t="shared" si="32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315"/>
        <v>8.5000000000000006E-2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9" t="str">
        <f t="shared" si="319"/>
        <v>Jul</v>
      </c>
      <c r="T2921" s="9" t="str">
        <f t="shared" si="320"/>
        <v>Aug</v>
      </c>
      <c r="U2921">
        <f t="shared" si="32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315"/>
        <v>0.26840000000000003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9" t="str">
        <f t="shared" si="319"/>
        <v>Feb</v>
      </c>
      <c r="T2922" s="9" t="str">
        <f t="shared" si="320"/>
        <v>Mar</v>
      </c>
      <c r="U2922">
        <f t="shared" si="32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315"/>
        <v>1.29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9" t="str">
        <f t="shared" si="319"/>
        <v>Aug</v>
      </c>
      <c r="T2923" s="9" t="str">
        <f t="shared" si="320"/>
        <v>Sep</v>
      </c>
      <c r="U2923">
        <f t="shared" si="32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315"/>
        <v>1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9" t="str">
        <f t="shared" si="319"/>
        <v>Apr</v>
      </c>
      <c r="T2924" s="9" t="str">
        <f t="shared" si="320"/>
        <v>May</v>
      </c>
      <c r="U2924">
        <f t="shared" si="32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315"/>
        <v>1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9" t="str">
        <f t="shared" si="319"/>
        <v>Jan</v>
      </c>
      <c r="T2925" s="9" t="str">
        <f t="shared" si="320"/>
        <v>Jan</v>
      </c>
      <c r="U2925">
        <f t="shared" si="32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315"/>
        <v>1.032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9" t="str">
        <f t="shared" si="319"/>
        <v>Apr</v>
      </c>
      <c r="T2926" s="9" t="str">
        <f t="shared" si="320"/>
        <v>May</v>
      </c>
      <c r="U2926">
        <f t="shared" si="32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315"/>
        <v>1.0244597777777777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9" t="str">
        <f t="shared" si="319"/>
        <v>Aug</v>
      </c>
      <c r="T2927" s="9" t="str">
        <f t="shared" si="320"/>
        <v>Sep</v>
      </c>
      <c r="U2927">
        <f t="shared" si="32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315"/>
        <v>1.25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9" t="str">
        <f t="shared" si="319"/>
        <v>Feb</v>
      </c>
      <c r="T2928" s="9" t="str">
        <f t="shared" si="320"/>
        <v>Feb</v>
      </c>
      <c r="U2928">
        <f t="shared" si="32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315"/>
        <v>1.3083333333333333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9" t="str">
        <f t="shared" si="319"/>
        <v>Jun</v>
      </c>
      <c r="T2929" s="9" t="str">
        <f t="shared" si="320"/>
        <v>Jul</v>
      </c>
      <c r="U2929">
        <f t="shared" si="32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315"/>
        <v>1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9" t="str">
        <f t="shared" si="319"/>
        <v>Feb</v>
      </c>
      <c r="T2930" s="9" t="str">
        <f t="shared" si="320"/>
        <v>Mar</v>
      </c>
      <c r="U2930">
        <f t="shared" si="32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315"/>
        <v>1.02069375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9" t="str">
        <f t="shared" si="319"/>
        <v>Apr</v>
      </c>
      <c r="T2931" s="9" t="str">
        <f t="shared" si="320"/>
        <v>May</v>
      </c>
      <c r="U2931">
        <f t="shared" si="32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315"/>
        <v>1.0092000000000001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9" t="str">
        <f t="shared" si="319"/>
        <v>Apr</v>
      </c>
      <c r="T2932" s="9" t="str">
        <f t="shared" si="320"/>
        <v>May</v>
      </c>
      <c r="U2932">
        <f t="shared" si="32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315"/>
        <v>1.06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9" t="str">
        <f t="shared" si="319"/>
        <v>Aug</v>
      </c>
      <c r="T2933" s="9" t="str">
        <f t="shared" si="320"/>
        <v>Sep</v>
      </c>
      <c r="U2933">
        <f t="shared" si="32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315"/>
        <v>1.0509677419354839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9" t="str">
        <f t="shared" si="319"/>
        <v>Jan</v>
      </c>
      <c r="T2934" s="9" t="str">
        <f t="shared" si="320"/>
        <v>Feb</v>
      </c>
      <c r="U2934">
        <f t="shared" si="32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315"/>
        <v>1.0276000000000001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9" t="str">
        <f t="shared" si="319"/>
        <v>May</v>
      </c>
      <c r="T2935" s="9" t="str">
        <f t="shared" si="320"/>
        <v>Jun</v>
      </c>
      <c r="U2935">
        <f t="shared" si="32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315"/>
        <v>1.08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9" t="str">
        <f t="shared" si="319"/>
        <v>May</v>
      </c>
      <c r="T2936" s="9" t="str">
        <f t="shared" si="320"/>
        <v>Jun</v>
      </c>
      <c r="U2936">
        <f t="shared" si="32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315"/>
        <v>1.0088571428571429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9" t="str">
        <f t="shared" si="319"/>
        <v>Jul</v>
      </c>
      <c r="T2937" s="9" t="str">
        <f t="shared" si="320"/>
        <v>Aug</v>
      </c>
      <c r="U2937">
        <f t="shared" si="32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315"/>
        <v>1.28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9" t="str">
        <f t="shared" si="319"/>
        <v>Sep</v>
      </c>
      <c r="T2938" s="9" t="str">
        <f t="shared" si="320"/>
        <v>Oct</v>
      </c>
      <c r="U2938">
        <f t="shared" si="32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315"/>
        <v>1.3333333333333333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9" t="str">
        <f t="shared" si="319"/>
        <v>Jun</v>
      </c>
      <c r="T2939" s="9" t="str">
        <f t="shared" si="320"/>
        <v>Jul</v>
      </c>
      <c r="U2939">
        <f t="shared" si="32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315"/>
        <v>1.0137499999999999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9" t="str">
        <f t="shared" si="319"/>
        <v>Dec</v>
      </c>
      <c r="T2940" s="9" t="str">
        <f t="shared" si="320"/>
        <v>Jan</v>
      </c>
      <c r="U2940">
        <f t="shared" si="32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315"/>
        <v>1.0287500000000001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 t="str">
        <f t="shared" si="319"/>
        <v>Jul</v>
      </c>
      <c r="T2941" s="9" t="str">
        <f t="shared" si="320"/>
        <v>Aug</v>
      </c>
      <c r="U2941">
        <f t="shared" si="32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315"/>
        <v>1.0724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9" t="str">
        <f t="shared" si="319"/>
        <v>Dec</v>
      </c>
      <c r="T2942" s="9" t="str">
        <f t="shared" si="320"/>
        <v>Jan</v>
      </c>
      <c r="U2942">
        <f t="shared" si="32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315"/>
        <v>4.0000000000000003E-5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9" t="str">
        <f t="shared" si="319"/>
        <v>Jan</v>
      </c>
      <c r="T2943" s="9" t="str">
        <f t="shared" si="320"/>
        <v>Mar</v>
      </c>
      <c r="U2943">
        <f t="shared" si="32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315"/>
        <v>0.20424999999999999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9" t="str">
        <f t="shared" si="319"/>
        <v>Nov</v>
      </c>
      <c r="T2944" s="9" t="str">
        <f t="shared" si="320"/>
        <v>Dec</v>
      </c>
      <c r="U2944">
        <f t="shared" si="32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9" t="str">
        <f t="shared" si="319"/>
        <v>Mar</v>
      </c>
      <c r="T2945" s="9" t="str">
        <f t="shared" si="320"/>
        <v>Apr</v>
      </c>
      <c r="U2945">
        <f t="shared" si="32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315"/>
        <v>0.01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9" t="str">
        <f t="shared" si="319"/>
        <v>May</v>
      </c>
      <c r="T2946" s="9" t="str">
        <f t="shared" si="320"/>
        <v>Jun</v>
      </c>
      <c r="U2946">
        <f t="shared" si="32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322">E2947/D2947</f>
        <v>0</v>
      </c>
      <c r="P2947" s="6" t="e">
        <f t="shared" ref="P2947:P3010" si="323">E2947/L2947</f>
        <v>#DIV/0!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9" t="str">
        <f t="shared" ref="S2947:S3010" si="326">TEXT((J2947/86400)+25569+(-5/24),"mmm")</f>
        <v>Apr</v>
      </c>
      <c r="T2947" s="9" t="str">
        <f t="shared" ref="T2947:T3010" si="327">TEXT((I2947/86400)+25569+(-5/24),"mmm")</f>
        <v>May</v>
      </c>
      <c r="U2947">
        <f t="shared" ref="U2947:U3010" si="328">YEAR((J2947/86400)+25569+(-5/24))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322"/>
        <v>1E-3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9" t="str">
        <f t="shared" si="326"/>
        <v>Jul</v>
      </c>
      <c r="T2948" s="9" t="str">
        <f t="shared" si="327"/>
        <v>Aug</v>
      </c>
      <c r="U2948">
        <f t="shared" si="328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322"/>
        <v>4.2880000000000001E-2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9" t="str">
        <f t="shared" si="326"/>
        <v>Oct</v>
      </c>
      <c r="T2949" s="9" t="str">
        <f t="shared" si="327"/>
        <v>Nov</v>
      </c>
      <c r="U2949">
        <f t="shared" si="328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322"/>
        <v>4.8000000000000001E-5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9" t="str">
        <f t="shared" si="326"/>
        <v>Apr</v>
      </c>
      <c r="T2950" s="9" t="str">
        <f t="shared" si="327"/>
        <v>Jun</v>
      </c>
      <c r="U2950">
        <f t="shared" si="328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322"/>
        <v>2.5000000000000001E-2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 t="str">
        <f t="shared" si="326"/>
        <v>Oct</v>
      </c>
      <c r="T2951" s="9" t="str">
        <f t="shared" si="327"/>
        <v>Nov</v>
      </c>
      <c r="U2951">
        <f t="shared" si="328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9" t="str">
        <f t="shared" si="326"/>
        <v>Dec</v>
      </c>
      <c r="T2952" s="9" t="str">
        <f t="shared" si="327"/>
        <v>Jan</v>
      </c>
      <c r="U2952">
        <f t="shared" si="328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8305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322"/>
        <v>2.1919999999999999E-2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9" t="str">
        <f t="shared" si="326"/>
        <v>Aug</v>
      </c>
      <c r="T2953" s="9" t="str">
        <f t="shared" si="327"/>
        <v>Oct</v>
      </c>
      <c r="U2953">
        <f t="shared" si="328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8305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322"/>
        <v>8.0250000000000002E-2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9" t="str">
        <f t="shared" si="326"/>
        <v>Sep</v>
      </c>
      <c r="T2954" s="9" t="str">
        <f t="shared" si="327"/>
        <v>Oct</v>
      </c>
      <c r="U2954">
        <f t="shared" si="328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8305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322"/>
        <v>1.5125E-3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9" t="str">
        <f t="shared" si="326"/>
        <v>Sep</v>
      </c>
      <c r="T2955" s="9" t="str">
        <f t="shared" si="327"/>
        <v>Oct</v>
      </c>
      <c r="U2955">
        <f t="shared" si="328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8305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9" t="str">
        <f t="shared" si="326"/>
        <v>Feb</v>
      </c>
      <c r="T2956" s="9" t="str">
        <f t="shared" si="327"/>
        <v>Mar</v>
      </c>
      <c r="U2956">
        <f t="shared" si="328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8305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322"/>
        <v>0.59583333333333333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9" t="str">
        <f t="shared" si="326"/>
        <v>May</v>
      </c>
      <c r="T2957" s="9" t="str">
        <f t="shared" si="327"/>
        <v>Jun</v>
      </c>
      <c r="U2957">
        <f t="shared" si="328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8305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322"/>
        <v>0.16734177215189874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 t="str">
        <f t="shared" si="326"/>
        <v>Apr</v>
      </c>
      <c r="T2958" s="9" t="str">
        <f t="shared" si="327"/>
        <v>May</v>
      </c>
      <c r="U2958">
        <f t="shared" si="328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8305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322"/>
        <v>1.8666666666666668E-2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9" t="str">
        <f t="shared" si="326"/>
        <v>Jan</v>
      </c>
      <c r="T2959" s="9" t="str">
        <f t="shared" si="327"/>
        <v>Mar</v>
      </c>
      <c r="U2959">
        <f t="shared" si="328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8305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9" t="str">
        <f t="shared" si="326"/>
        <v>Mar</v>
      </c>
      <c r="T2960" s="9" t="str">
        <f t="shared" si="327"/>
        <v>May</v>
      </c>
      <c r="U2960">
        <f t="shared" si="328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8305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9" t="str">
        <f t="shared" si="326"/>
        <v>May</v>
      </c>
      <c r="T2961" s="9" t="str">
        <f t="shared" si="327"/>
        <v>Jun</v>
      </c>
      <c r="U2961">
        <f t="shared" si="328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8305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9" t="str">
        <f t="shared" si="326"/>
        <v>Aug</v>
      </c>
      <c r="T2962" s="9" t="str">
        <f t="shared" si="327"/>
        <v>Sep</v>
      </c>
      <c r="U2962">
        <f t="shared" si="328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322"/>
        <v>1.0962000000000001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 t="str">
        <f t="shared" si="326"/>
        <v>Feb</v>
      </c>
      <c r="T2963" s="9" t="str">
        <f t="shared" si="327"/>
        <v>Mar</v>
      </c>
      <c r="U2963">
        <f t="shared" si="328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322"/>
        <v>1.218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9" t="str">
        <f t="shared" si="326"/>
        <v>Feb</v>
      </c>
      <c r="T2964" s="9" t="str">
        <f t="shared" si="327"/>
        <v>Mar</v>
      </c>
      <c r="U2964">
        <f t="shared" si="328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322"/>
        <v>1.0685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9" t="str">
        <f t="shared" si="326"/>
        <v>Jun</v>
      </c>
      <c r="T2965" s="9" t="str">
        <f t="shared" si="327"/>
        <v>Jul</v>
      </c>
      <c r="U2965">
        <f t="shared" si="328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322"/>
        <v>1.0071379999999999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9" t="str">
        <f t="shared" si="326"/>
        <v>Jul</v>
      </c>
      <c r="T2966" s="9" t="str">
        <f t="shared" si="327"/>
        <v>Aug</v>
      </c>
      <c r="U2966">
        <f t="shared" si="328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322"/>
        <v>1.0900000000000001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9" t="str">
        <f t="shared" si="326"/>
        <v>Jun</v>
      </c>
      <c r="T2967" s="9" t="str">
        <f t="shared" si="327"/>
        <v>Jul</v>
      </c>
      <c r="U2967">
        <f t="shared" si="328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322"/>
        <v>1.1363000000000001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9" t="str">
        <f t="shared" si="326"/>
        <v>Aug</v>
      </c>
      <c r="T2968" s="9" t="str">
        <f t="shared" si="327"/>
        <v>Sep</v>
      </c>
      <c r="U2968">
        <f t="shared" si="328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322"/>
        <v>1.1392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9" t="str">
        <f t="shared" si="326"/>
        <v>Feb</v>
      </c>
      <c r="T2969" s="9" t="str">
        <f t="shared" si="327"/>
        <v>Mar</v>
      </c>
      <c r="U2969">
        <f t="shared" si="328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322"/>
        <v>1.06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9" t="str">
        <f t="shared" si="326"/>
        <v>Aug</v>
      </c>
      <c r="T2970" s="9" t="str">
        <f t="shared" si="327"/>
        <v>Aug</v>
      </c>
      <c r="U2970">
        <f t="shared" si="328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322"/>
        <v>1.625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9" t="str">
        <f t="shared" si="326"/>
        <v>Apr</v>
      </c>
      <c r="T2971" s="9" t="str">
        <f t="shared" si="327"/>
        <v>May</v>
      </c>
      <c r="U2971">
        <f t="shared" si="328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322"/>
        <v>1.06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9" t="str">
        <f t="shared" si="326"/>
        <v>Jun</v>
      </c>
      <c r="T2972" s="9" t="str">
        <f t="shared" si="327"/>
        <v>Jul</v>
      </c>
      <c r="U2972">
        <f t="shared" si="328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322"/>
        <v>1.0015624999999999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9" t="str">
        <f t="shared" si="326"/>
        <v>Aug</v>
      </c>
      <c r="T2973" s="9" t="str">
        <f t="shared" si="327"/>
        <v>Aug</v>
      </c>
      <c r="U2973">
        <f t="shared" si="328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322"/>
        <v>1.0535000000000001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9" t="str">
        <f t="shared" si="326"/>
        <v>Nov</v>
      </c>
      <c r="T2974" s="9" t="str">
        <f t="shared" si="327"/>
        <v>Dec</v>
      </c>
      <c r="U2974">
        <f t="shared" si="328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322"/>
        <v>1.748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9" t="str">
        <f t="shared" si="326"/>
        <v>Dec</v>
      </c>
      <c r="T2975" s="9" t="str">
        <f t="shared" si="327"/>
        <v>Dec</v>
      </c>
      <c r="U2975">
        <f t="shared" si="328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322"/>
        <v>1.02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9" t="str">
        <f t="shared" si="326"/>
        <v>Aug</v>
      </c>
      <c r="T2976" s="9" t="str">
        <f t="shared" si="327"/>
        <v>Sep</v>
      </c>
      <c r="U2976">
        <f t="shared" si="328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322"/>
        <v>1.00125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9" t="str">
        <f t="shared" si="326"/>
        <v>Oct</v>
      </c>
      <c r="T2977" s="9" t="str">
        <f t="shared" si="327"/>
        <v>Nov</v>
      </c>
      <c r="U2977">
        <f t="shared" si="328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322"/>
        <v>1.7142857142857142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9" t="str">
        <f t="shared" si="326"/>
        <v>Feb</v>
      </c>
      <c r="T2978" s="9" t="str">
        <f t="shared" si="327"/>
        <v>Mar</v>
      </c>
      <c r="U2978">
        <f t="shared" si="328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322"/>
        <v>1.1356666666666666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9" t="str">
        <f t="shared" si="326"/>
        <v>Jan</v>
      </c>
      <c r="T2979" s="9" t="str">
        <f t="shared" si="327"/>
        <v>Mar</v>
      </c>
      <c r="U2979">
        <f t="shared" si="328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322"/>
        <v>1.2946666666666666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9" t="str">
        <f t="shared" si="326"/>
        <v>Oct</v>
      </c>
      <c r="T2980" s="9" t="str">
        <f t="shared" si="327"/>
        <v>Oct</v>
      </c>
      <c r="U2980">
        <f t="shared" si="328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322"/>
        <v>1.014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9" t="str">
        <f t="shared" si="326"/>
        <v>Dec</v>
      </c>
      <c r="T2981" s="9" t="str">
        <f t="shared" si="327"/>
        <v>Jan</v>
      </c>
      <c r="U2981">
        <f t="shared" si="328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322"/>
        <v>1.0916666666666666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9" t="str">
        <f t="shared" si="326"/>
        <v>Aug</v>
      </c>
      <c r="T2982" s="9" t="str">
        <f t="shared" si="327"/>
        <v>Aug</v>
      </c>
      <c r="U2982">
        <f t="shared" si="328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322"/>
        <v>1.28925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9" t="str">
        <f t="shared" si="326"/>
        <v>Aug</v>
      </c>
      <c r="T2983" s="9" t="str">
        <f t="shared" si="327"/>
        <v>Sep</v>
      </c>
      <c r="U2983">
        <f t="shared" si="328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322"/>
        <v>1.0206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9" t="str">
        <f t="shared" si="326"/>
        <v>Jan</v>
      </c>
      <c r="T2984" s="9" t="str">
        <f t="shared" si="327"/>
        <v>Feb</v>
      </c>
      <c r="U2984">
        <f t="shared" si="328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322"/>
        <v>1.465395775862069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9" t="str">
        <f t="shared" si="326"/>
        <v>Sep</v>
      </c>
      <c r="T2985" s="9" t="str">
        <f t="shared" si="327"/>
        <v>Nov</v>
      </c>
      <c r="U2985">
        <f t="shared" si="328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322"/>
        <v>1.00352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9" t="str">
        <f t="shared" si="326"/>
        <v>Jul</v>
      </c>
      <c r="T2986" s="9" t="str">
        <f t="shared" si="327"/>
        <v>Aug</v>
      </c>
      <c r="U2986">
        <f t="shared" si="328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322"/>
        <v>1.2164999999999999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9" t="str">
        <f t="shared" si="326"/>
        <v>Oct</v>
      </c>
      <c r="T2987" s="9" t="str">
        <f t="shared" si="327"/>
        <v>Oct</v>
      </c>
      <c r="U2987">
        <f t="shared" si="328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322"/>
        <v>1.0549999999999999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9" t="str">
        <f t="shared" si="326"/>
        <v>Mar</v>
      </c>
      <c r="T2988" s="9" t="str">
        <f t="shared" si="327"/>
        <v>May</v>
      </c>
      <c r="U2988">
        <f t="shared" si="328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322"/>
        <v>1.1040080000000001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9" t="str">
        <f t="shared" si="326"/>
        <v>Sep</v>
      </c>
      <c r="T2989" s="9" t="str">
        <f t="shared" si="327"/>
        <v>Oct</v>
      </c>
      <c r="U2989">
        <f t="shared" si="328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322"/>
        <v>1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9" t="str">
        <f t="shared" si="326"/>
        <v>May</v>
      </c>
      <c r="T2990" s="9" t="str">
        <f t="shared" si="327"/>
        <v>Jun</v>
      </c>
      <c r="U2990">
        <f t="shared" si="328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322"/>
        <v>1.76535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9" t="str">
        <f t="shared" si="326"/>
        <v>Nov</v>
      </c>
      <c r="T2991" s="9" t="str">
        <f t="shared" si="327"/>
        <v>Dec</v>
      </c>
      <c r="U2991">
        <f t="shared" si="328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322"/>
        <v>1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9" t="str">
        <f t="shared" si="326"/>
        <v>Dec</v>
      </c>
      <c r="T2992" s="9" t="str">
        <f t="shared" si="327"/>
        <v>Jan</v>
      </c>
      <c r="U2992">
        <f t="shared" si="328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322"/>
        <v>1.0329411764705883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9" t="str">
        <f t="shared" si="326"/>
        <v>Jan</v>
      </c>
      <c r="T2993" s="9" t="str">
        <f t="shared" si="327"/>
        <v>Jan</v>
      </c>
      <c r="U2993">
        <f t="shared" si="328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322"/>
        <v>1.0449999999999999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9" t="str">
        <f t="shared" si="326"/>
        <v>Sep</v>
      </c>
      <c r="T2994" s="9" t="str">
        <f t="shared" si="327"/>
        <v>Oct</v>
      </c>
      <c r="U2994">
        <f t="shared" si="328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322"/>
        <v>1.0029999999999999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9" t="str">
        <f t="shared" si="326"/>
        <v>Jan</v>
      </c>
      <c r="T2995" s="9" t="str">
        <f t="shared" si="327"/>
        <v>Feb</v>
      </c>
      <c r="U2995">
        <f t="shared" si="328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322"/>
        <v>4.577466666666667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9" t="str">
        <f t="shared" si="326"/>
        <v>Sep</v>
      </c>
      <c r="T2996" s="9" t="str">
        <f t="shared" si="327"/>
        <v>Oct</v>
      </c>
      <c r="U2996">
        <f t="shared" si="328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322"/>
        <v>1.0496000000000001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9" t="str">
        <f t="shared" si="326"/>
        <v>Dec</v>
      </c>
      <c r="T2997" s="9" t="str">
        <f t="shared" si="327"/>
        <v>Jan</v>
      </c>
      <c r="U2997">
        <f t="shared" si="328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322"/>
        <v>1.7194285714285715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9" t="str">
        <f t="shared" si="326"/>
        <v>Mar</v>
      </c>
      <c r="T2998" s="9" t="str">
        <f t="shared" si="327"/>
        <v>May</v>
      </c>
      <c r="U2998">
        <f t="shared" si="328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322"/>
        <v>1.0373000000000001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 t="str">
        <f t="shared" si="326"/>
        <v>Feb</v>
      </c>
      <c r="T2999" s="9" t="str">
        <f t="shared" si="327"/>
        <v>Feb</v>
      </c>
      <c r="U2999">
        <f t="shared" si="328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322"/>
        <v>1.0302899999999999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9" t="str">
        <f t="shared" si="326"/>
        <v>May</v>
      </c>
      <c r="T3000" s="9" t="str">
        <f t="shared" si="327"/>
        <v>Jun</v>
      </c>
      <c r="U3000">
        <f t="shared" si="328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322"/>
        <v>1.1888888888888889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 t="str">
        <f t="shared" si="326"/>
        <v>Feb</v>
      </c>
      <c r="T3001" s="9" t="str">
        <f t="shared" si="327"/>
        <v>Feb</v>
      </c>
      <c r="U3001">
        <f t="shared" si="328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322"/>
        <v>1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 t="str">
        <f t="shared" si="326"/>
        <v>Jan</v>
      </c>
      <c r="T3002" s="9" t="str">
        <f t="shared" si="327"/>
        <v>Jan</v>
      </c>
      <c r="U3002">
        <f t="shared" si="328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322"/>
        <v>3.1869988910451896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9" t="str">
        <f t="shared" si="326"/>
        <v>Jun</v>
      </c>
      <c r="T3003" s="9" t="str">
        <f t="shared" si="327"/>
        <v>Jul</v>
      </c>
      <c r="U3003">
        <f t="shared" si="328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322"/>
        <v>1.0850614285714286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9" t="str">
        <f t="shared" si="326"/>
        <v>Nov</v>
      </c>
      <c r="T3004" s="9" t="str">
        <f t="shared" si="327"/>
        <v>Dec</v>
      </c>
      <c r="U3004">
        <f t="shared" si="328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322"/>
        <v>1.0116666666666667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9" t="str">
        <f t="shared" si="326"/>
        <v>Jan</v>
      </c>
      <c r="T3005" s="9" t="str">
        <f t="shared" si="327"/>
        <v>Mar</v>
      </c>
      <c r="U3005">
        <f t="shared" si="328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322"/>
        <v>1.12815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9" t="str">
        <f t="shared" si="326"/>
        <v>Oct</v>
      </c>
      <c r="T3006" s="9" t="str">
        <f t="shared" si="327"/>
        <v>Nov</v>
      </c>
      <c r="U3006">
        <f t="shared" si="328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322"/>
        <v>1.2049622641509434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9" t="str">
        <f t="shared" si="326"/>
        <v>Sep</v>
      </c>
      <c r="T3007" s="9" t="str">
        <f t="shared" si="327"/>
        <v>Oct</v>
      </c>
      <c r="U3007">
        <f t="shared" si="328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322"/>
        <v>1.0774999999999999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9" t="str">
        <f t="shared" si="326"/>
        <v>Nov</v>
      </c>
      <c r="T3008" s="9" t="str">
        <f t="shared" si="327"/>
        <v>Dec</v>
      </c>
      <c r="U3008">
        <f t="shared" si="328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322"/>
        <v>1.8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9" t="str">
        <f t="shared" si="326"/>
        <v>Apr</v>
      </c>
      <c r="T3009" s="9" t="str">
        <f t="shared" si="327"/>
        <v>Apr</v>
      </c>
      <c r="U3009">
        <f t="shared" si="328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322"/>
        <v>1.0116666666666667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9" t="str">
        <f t="shared" si="326"/>
        <v>Dec</v>
      </c>
      <c r="T3010" s="9" t="str">
        <f t="shared" si="327"/>
        <v>Jan</v>
      </c>
      <c r="U3010">
        <f t="shared" si="328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329">E3011/D3011</f>
        <v>1.19756</v>
      </c>
      <c r="P3011" s="6">
        <f t="shared" ref="P3011:P3074" si="330">E3011/L3011</f>
        <v>233.8984375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9" t="str">
        <f t="shared" ref="S3011:S3074" si="333">TEXT((J3011/86400)+25569+(-5/24),"mmm")</f>
        <v>Oct</v>
      </c>
      <c r="T3011" s="9" t="str">
        <f t="shared" ref="T3011:T3074" si="334">TEXT((I3011/86400)+25569+(-5/24),"mmm")</f>
        <v>Nov</v>
      </c>
      <c r="U3011">
        <f t="shared" ref="U3011:U3074" si="335">YEAR((J3011/86400)+25569+(-5/24))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329"/>
        <v>1.58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9" t="str">
        <f t="shared" si="333"/>
        <v>Dec</v>
      </c>
      <c r="T3012" s="9" t="str">
        <f t="shared" si="334"/>
        <v>Feb</v>
      </c>
      <c r="U3012">
        <f t="shared" si="3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329"/>
        <v>1.2366666666666666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 t="str">
        <f t="shared" si="333"/>
        <v>Nov</v>
      </c>
      <c r="T3013" s="9" t="str">
        <f t="shared" si="334"/>
        <v>Dec</v>
      </c>
      <c r="U3013">
        <f t="shared" si="3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329"/>
        <v>1.1712499999999999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9" t="str">
        <f t="shared" si="333"/>
        <v>Jan</v>
      </c>
      <c r="T3014" s="9" t="str">
        <f t="shared" si="334"/>
        <v>Feb</v>
      </c>
      <c r="U3014">
        <f t="shared" si="3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329"/>
        <v>1.5696000000000001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9" t="str">
        <f t="shared" si="333"/>
        <v>May</v>
      </c>
      <c r="T3015" s="9" t="str">
        <f t="shared" si="334"/>
        <v>Jun</v>
      </c>
      <c r="U3015">
        <f t="shared" si="3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329"/>
        <v>1.13104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9" t="str">
        <f t="shared" si="333"/>
        <v>Oct</v>
      </c>
      <c r="T3016" s="9" t="str">
        <f t="shared" si="334"/>
        <v>Nov</v>
      </c>
      <c r="U3016">
        <f t="shared" si="3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329"/>
        <v>1.0317647058823529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 t="str">
        <f t="shared" si="333"/>
        <v>May</v>
      </c>
      <c r="T3017" s="9" t="str">
        <f t="shared" si="334"/>
        <v>Jun</v>
      </c>
      <c r="U3017">
        <f t="shared" si="3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329"/>
        <v>1.0261176470588236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9" t="str">
        <f t="shared" si="333"/>
        <v>May</v>
      </c>
      <c r="T3018" s="9" t="str">
        <f t="shared" si="334"/>
        <v>Jul</v>
      </c>
      <c r="U3018">
        <f t="shared" si="3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329"/>
        <v>1.0584090909090909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9" t="str">
        <f t="shared" si="333"/>
        <v>Jul</v>
      </c>
      <c r="T3019" s="9" t="str">
        <f t="shared" si="334"/>
        <v>Aug</v>
      </c>
      <c r="U3019">
        <f t="shared" si="3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329"/>
        <v>1.0071428571428571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9" t="str">
        <f t="shared" si="333"/>
        <v>Jun</v>
      </c>
      <c r="T3020" s="9" t="str">
        <f t="shared" si="334"/>
        <v>Jul</v>
      </c>
      <c r="U3020">
        <f t="shared" si="3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329"/>
        <v>1.2123333333333333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9" t="str">
        <f t="shared" si="333"/>
        <v>Apr</v>
      </c>
      <c r="T3021" s="9" t="str">
        <f t="shared" si="334"/>
        <v>May</v>
      </c>
      <c r="U3021">
        <f t="shared" si="3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329"/>
        <v>1.0057142857142858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9" t="str">
        <f t="shared" si="333"/>
        <v>Jun</v>
      </c>
      <c r="T3022" s="9" t="str">
        <f t="shared" si="334"/>
        <v>Aug</v>
      </c>
      <c r="U3022">
        <f t="shared" si="3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329"/>
        <v>1.1602222222222223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9" t="str">
        <f t="shared" si="333"/>
        <v>Oct</v>
      </c>
      <c r="T3023" s="9" t="str">
        <f t="shared" si="334"/>
        <v>Nov</v>
      </c>
      <c r="U3023">
        <f t="shared" si="3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329"/>
        <v>1.0087999999999999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9" t="str">
        <f t="shared" si="333"/>
        <v>Jul</v>
      </c>
      <c r="T3024" s="9" t="str">
        <f t="shared" si="334"/>
        <v>Aug</v>
      </c>
      <c r="U3024">
        <f t="shared" si="3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329"/>
        <v>1.03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9" t="str">
        <f t="shared" si="333"/>
        <v>Apr</v>
      </c>
      <c r="T3025" s="9" t="str">
        <f t="shared" si="334"/>
        <v>Jun</v>
      </c>
      <c r="U3025">
        <f t="shared" si="3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329"/>
        <v>2.4641999999999999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9" t="str">
        <f t="shared" si="333"/>
        <v>Sep</v>
      </c>
      <c r="T3026" s="9" t="str">
        <f t="shared" si="334"/>
        <v>Oct</v>
      </c>
      <c r="U3026">
        <f t="shared" si="3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329"/>
        <v>3.0219999999999998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9" t="str">
        <f t="shared" si="333"/>
        <v>May</v>
      </c>
      <c r="T3027" s="9" t="str">
        <f t="shared" si="334"/>
        <v>May</v>
      </c>
      <c r="U3027">
        <f t="shared" si="3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329"/>
        <v>1.4333333333333333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 t="str">
        <f t="shared" si="333"/>
        <v>Feb</v>
      </c>
      <c r="T3028" s="9" t="str">
        <f t="shared" si="334"/>
        <v>Mar</v>
      </c>
      <c r="U3028">
        <f t="shared" si="3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329"/>
        <v>1.3144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 t="str">
        <f t="shared" si="333"/>
        <v>Feb</v>
      </c>
      <c r="T3029" s="9" t="str">
        <f t="shared" si="334"/>
        <v>Mar</v>
      </c>
      <c r="U3029">
        <f t="shared" si="3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329"/>
        <v>1.6801999999999999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9" t="str">
        <f t="shared" si="333"/>
        <v>Jul</v>
      </c>
      <c r="T3030" s="9" t="str">
        <f t="shared" si="334"/>
        <v>Aug</v>
      </c>
      <c r="U3030">
        <f t="shared" si="3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329"/>
        <v>1.0967666666666667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9" t="str">
        <f t="shared" si="333"/>
        <v>Oct</v>
      </c>
      <c r="T3031" s="9" t="str">
        <f t="shared" si="334"/>
        <v>Nov</v>
      </c>
      <c r="U3031">
        <f t="shared" si="3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329"/>
        <v>1.0668571428571429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9" t="str">
        <f t="shared" si="333"/>
        <v>Aug</v>
      </c>
      <c r="T3032" s="9" t="str">
        <f t="shared" si="334"/>
        <v>Sep</v>
      </c>
      <c r="U3032">
        <f t="shared" si="3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329"/>
        <v>1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9" t="str">
        <f t="shared" si="333"/>
        <v>Aug</v>
      </c>
      <c r="T3033" s="9" t="str">
        <f t="shared" si="334"/>
        <v>Oct</v>
      </c>
      <c r="U3033">
        <f t="shared" si="3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329"/>
        <v>1.272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 t="str">
        <f t="shared" si="333"/>
        <v>Aug</v>
      </c>
      <c r="T3034" s="9" t="str">
        <f t="shared" si="334"/>
        <v>Sep</v>
      </c>
      <c r="U3034">
        <f t="shared" si="3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329"/>
        <v>1.4653333333333334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9" t="str">
        <f t="shared" si="333"/>
        <v>Jul</v>
      </c>
      <c r="T3035" s="9" t="str">
        <f t="shared" si="334"/>
        <v>Aug</v>
      </c>
      <c r="U3035">
        <f t="shared" si="3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329"/>
        <v>1.1253599999999999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9" t="str">
        <f t="shared" si="333"/>
        <v>Oct</v>
      </c>
      <c r="T3036" s="9" t="str">
        <f t="shared" si="334"/>
        <v>Oct</v>
      </c>
      <c r="U3036">
        <f t="shared" si="3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329"/>
        <v>1.0878684000000001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9" t="str">
        <f t="shared" si="333"/>
        <v>Apr</v>
      </c>
      <c r="T3037" s="9" t="str">
        <f t="shared" si="334"/>
        <v>May</v>
      </c>
      <c r="U3037">
        <f t="shared" si="3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329"/>
        <v>1.26732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9" t="str">
        <f t="shared" si="333"/>
        <v>Jul</v>
      </c>
      <c r="T3038" s="9" t="str">
        <f t="shared" si="334"/>
        <v>Aug</v>
      </c>
      <c r="U3038">
        <f t="shared" si="3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329"/>
        <v>2.1320000000000001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9" t="str">
        <f t="shared" si="333"/>
        <v>Jul</v>
      </c>
      <c r="T3039" s="9" t="str">
        <f t="shared" si="334"/>
        <v>Oct</v>
      </c>
      <c r="U3039">
        <f t="shared" si="3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329"/>
        <v>1.0049999999999999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9" t="str">
        <f t="shared" si="333"/>
        <v>Jan</v>
      </c>
      <c r="T3040" s="9" t="str">
        <f t="shared" si="334"/>
        <v>Mar</v>
      </c>
      <c r="U3040">
        <f t="shared" si="3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329"/>
        <v>1.0871389999999999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9" t="str">
        <f t="shared" si="333"/>
        <v>Dec</v>
      </c>
      <c r="T3041" s="9" t="str">
        <f t="shared" si="334"/>
        <v>Dec</v>
      </c>
      <c r="U3041">
        <f t="shared" si="3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329"/>
        <v>1.075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9" t="str">
        <f t="shared" si="333"/>
        <v>Jun</v>
      </c>
      <c r="T3042" s="9" t="str">
        <f t="shared" si="334"/>
        <v>Jun</v>
      </c>
      <c r="U3042">
        <f t="shared" si="3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329"/>
        <v>1.1048192771084338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9" t="str">
        <f t="shared" si="333"/>
        <v>Dec</v>
      </c>
      <c r="T3043" s="9" t="str">
        <f t="shared" si="334"/>
        <v>Jan</v>
      </c>
      <c r="U3043">
        <f t="shared" si="3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329"/>
        <v>1.28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9" t="str">
        <f t="shared" si="333"/>
        <v>Sep</v>
      </c>
      <c r="T3044" s="9" t="str">
        <f t="shared" si="334"/>
        <v>Oct</v>
      </c>
      <c r="U3044">
        <f t="shared" si="3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329"/>
        <v>1.1000666666666667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9" t="str">
        <f t="shared" si="333"/>
        <v>Mar</v>
      </c>
      <c r="T3045" s="9" t="str">
        <f t="shared" si="334"/>
        <v>Apr</v>
      </c>
      <c r="U3045">
        <f t="shared" si="3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329"/>
        <v>1.0934166666666667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9" t="str">
        <f t="shared" si="333"/>
        <v>Jan</v>
      </c>
      <c r="T3046" s="9" t="str">
        <f t="shared" si="334"/>
        <v>Feb</v>
      </c>
      <c r="U3046">
        <f t="shared" si="3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329"/>
        <v>1.3270650000000002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9" t="str">
        <f t="shared" si="333"/>
        <v>Jul</v>
      </c>
      <c r="T3047" s="9" t="str">
        <f t="shared" si="334"/>
        <v>Aug</v>
      </c>
      <c r="U3047">
        <f t="shared" si="3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329"/>
        <v>1.9084810126582279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9" t="str">
        <f t="shared" si="333"/>
        <v>Aug</v>
      </c>
      <c r="T3048" s="9" t="str">
        <f t="shared" si="334"/>
        <v>Sep</v>
      </c>
      <c r="U3048">
        <f t="shared" si="3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329"/>
        <v>1.49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 t="str">
        <f t="shared" si="333"/>
        <v>Mar</v>
      </c>
      <c r="T3049" s="9" t="str">
        <f t="shared" si="334"/>
        <v>Apr</v>
      </c>
      <c r="U3049">
        <f t="shared" si="3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329"/>
        <v>1.6639999999999999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9" t="str">
        <f t="shared" si="333"/>
        <v>Dec</v>
      </c>
      <c r="T3050" s="9" t="str">
        <f t="shared" si="334"/>
        <v>Dec</v>
      </c>
      <c r="U3050">
        <f t="shared" si="3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329"/>
        <v>1.0666666666666667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9" t="str">
        <f t="shared" si="333"/>
        <v>May</v>
      </c>
      <c r="T3051" s="9" t="str">
        <f t="shared" si="334"/>
        <v>Jun</v>
      </c>
      <c r="U3051">
        <f t="shared" si="3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329"/>
        <v>1.06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9" t="str">
        <f t="shared" si="333"/>
        <v>Apr</v>
      </c>
      <c r="T3052" s="9" t="str">
        <f t="shared" si="334"/>
        <v>May</v>
      </c>
      <c r="U3052">
        <f t="shared" si="3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329"/>
        <v>0.23628571428571429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9" t="str">
        <f t="shared" si="333"/>
        <v>Jan</v>
      </c>
      <c r="T3053" s="9" t="str">
        <f t="shared" si="334"/>
        <v>Feb</v>
      </c>
      <c r="U3053">
        <f t="shared" si="335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329"/>
        <v>1.5E-3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 t="str">
        <f t="shared" si="333"/>
        <v>Apr</v>
      </c>
      <c r="T3054" s="9" t="str">
        <f t="shared" si="334"/>
        <v>May</v>
      </c>
      <c r="U3054">
        <f t="shared" si="335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329"/>
        <v>4.0000000000000001E-3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9" t="str">
        <f t="shared" si="333"/>
        <v>Aug</v>
      </c>
      <c r="T3055" s="9" t="str">
        <f t="shared" si="334"/>
        <v>Oct</v>
      </c>
      <c r="U3055">
        <f t="shared" si="335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9" t="str">
        <f t="shared" si="333"/>
        <v>Jan</v>
      </c>
      <c r="T3056" s="9" t="str">
        <f t="shared" si="334"/>
        <v>Mar</v>
      </c>
      <c r="U3056">
        <f t="shared" si="335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329"/>
        <v>5.0000000000000002E-5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9" t="str">
        <f t="shared" si="333"/>
        <v>Nov</v>
      </c>
      <c r="T3057" s="9" t="str">
        <f t="shared" si="334"/>
        <v>Jan</v>
      </c>
      <c r="U3057">
        <f t="shared" si="335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9" t="str">
        <f t="shared" si="333"/>
        <v>Jul</v>
      </c>
      <c r="T3058" s="9" t="str">
        <f t="shared" si="334"/>
        <v>Sep</v>
      </c>
      <c r="U3058">
        <f t="shared" si="335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9" t="str">
        <f t="shared" si="333"/>
        <v>Mar</v>
      </c>
      <c r="T3059" s="9" t="str">
        <f t="shared" si="334"/>
        <v>Apr</v>
      </c>
      <c r="U3059">
        <f t="shared" si="335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329"/>
        <v>1.6666666666666666E-4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9" t="str">
        <f t="shared" si="333"/>
        <v>Mar</v>
      </c>
      <c r="T3060" s="9" t="str">
        <f t="shared" si="334"/>
        <v>May</v>
      </c>
      <c r="U3060">
        <f t="shared" si="335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329"/>
        <v>3.0066666666666665E-2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9" t="str">
        <f t="shared" si="333"/>
        <v>Jul</v>
      </c>
      <c r="T3061" s="9" t="str">
        <f t="shared" si="334"/>
        <v>Aug</v>
      </c>
      <c r="U3061">
        <f t="shared" si="335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329"/>
        <v>1.5227272727272728E-3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9" t="str">
        <f t="shared" si="333"/>
        <v>Aug</v>
      </c>
      <c r="T3062" s="9" t="str">
        <f t="shared" si="334"/>
        <v>Sep</v>
      </c>
      <c r="U3062">
        <f t="shared" si="335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9" t="str">
        <f t="shared" si="333"/>
        <v>Jul</v>
      </c>
      <c r="T3063" s="9" t="str">
        <f t="shared" si="334"/>
        <v>Aug</v>
      </c>
      <c r="U3063">
        <f t="shared" si="335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329"/>
        <v>0.66839999999999999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9" t="str">
        <f t="shared" si="333"/>
        <v>Sep</v>
      </c>
      <c r="T3064" s="9" t="str">
        <f t="shared" si="334"/>
        <v>Sep</v>
      </c>
      <c r="U3064">
        <f t="shared" si="335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329"/>
        <v>0.19566666666666666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9" t="str">
        <f t="shared" si="333"/>
        <v>Sep</v>
      </c>
      <c r="T3065" s="9" t="str">
        <f t="shared" si="334"/>
        <v>Oct</v>
      </c>
      <c r="U3065">
        <f t="shared" si="335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329"/>
        <v>0.11294666666666667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9" t="str">
        <f t="shared" si="333"/>
        <v>Oct</v>
      </c>
      <c r="T3066" s="9" t="str">
        <f t="shared" si="334"/>
        <v>Nov</v>
      </c>
      <c r="U3066">
        <f t="shared" si="335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329"/>
        <v>4.0000000000000002E-4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9" t="str">
        <f t="shared" si="333"/>
        <v>Jul</v>
      </c>
      <c r="T3067" s="9" t="str">
        <f t="shared" si="334"/>
        <v>Jul</v>
      </c>
      <c r="U3067">
        <f t="shared" si="335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329"/>
        <v>0.11985714285714286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9" t="str">
        <f t="shared" si="333"/>
        <v>Jun</v>
      </c>
      <c r="T3068" s="9" t="str">
        <f t="shared" si="334"/>
        <v>Jul</v>
      </c>
      <c r="U3068">
        <f t="shared" si="335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329"/>
        <v>2.5000000000000001E-2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9" t="str">
        <f t="shared" si="333"/>
        <v>Aug</v>
      </c>
      <c r="T3069" s="9" t="str">
        <f t="shared" si="334"/>
        <v>Sep</v>
      </c>
      <c r="U3069">
        <f t="shared" si="335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329"/>
        <v>6.9999999999999999E-4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 t="str">
        <f t="shared" si="333"/>
        <v>Sep</v>
      </c>
      <c r="T3070" s="9" t="str">
        <f t="shared" si="334"/>
        <v>Oct</v>
      </c>
      <c r="U3070">
        <f t="shared" si="335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329"/>
        <v>0.14099999999999999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9" t="str">
        <f t="shared" si="333"/>
        <v>Nov</v>
      </c>
      <c r="T3071" s="9" t="str">
        <f t="shared" si="334"/>
        <v>Dec</v>
      </c>
      <c r="U3071">
        <f t="shared" si="335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329"/>
        <v>3.3399999999999999E-2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9" t="str">
        <f t="shared" si="333"/>
        <v>Nov</v>
      </c>
      <c r="T3072" s="9" t="str">
        <f t="shared" si="334"/>
        <v>Dec</v>
      </c>
      <c r="U3072">
        <f t="shared" si="335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329"/>
        <v>0.59775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9" t="str">
        <f t="shared" si="333"/>
        <v>Apr</v>
      </c>
      <c r="T3073" s="9" t="str">
        <f t="shared" si="334"/>
        <v>Apr</v>
      </c>
      <c r="U3073">
        <f t="shared" si="335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329"/>
        <v>1.6666666666666666E-4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9" t="str">
        <f t="shared" si="333"/>
        <v>Oct</v>
      </c>
      <c r="T3074" s="9" t="str">
        <f t="shared" si="334"/>
        <v>Oct</v>
      </c>
      <c r="U3074">
        <f t="shared" si="335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336">E3075/D3075</f>
        <v>2.3035714285714285E-4</v>
      </c>
      <c r="P3075" s="6">
        <f t="shared" ref="P3075:P3138" si="337">E3075/L3075</f>
        <v>92.142857142857139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9" t="str">
        <f t="shared" ref="S3075:S3138" si="340">TEXT((J3075/86400)+25569+(-5/24),"mmm")</f>
        <v>Apr</v>
      </c>
      <c r="T3075" s="9" t="str">
        <f t="shared" ref="T3075:T3138" si="341">TEXT((I3075/86400)+25569+(-5/24),"mmm")</f>
        <v>Jun</v>
      </c>
      <c r="U3075">
        <f t="shared" ref="U3075:U3138" si="342">YEAR((J3075/86400)+25569+(-5/24))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336"/>
        <v>8.8000000000000003E-4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9" t="str">
        <f t="shared" si="340"/>
        <v>Feb</v>
      </c>
      <c r="T3076" s="9" t="str">
        <f t="shared" si="341"/>
        <v>Mar</v>
      </c>
      <c r="U3076">
        <f t="shared" si="342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336"/>
        <v>8.6400000000000005E-2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 t="str">
        <f t="shared" si="340"/>
        <v>Jun</v>
      </c>
      <c r="T3077" s="9" t="str">
        <f t="shared" si="341"/>
        <v>Aug</v>
      </c>
      <c r="U3077">
        <f t="shared" si="342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336"/>
        <v>0.15060000000000001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 t="str">
        <f t="shared" si="340"/>
        <v>Aug</v>
      </c>
      <c r="T3078" s="9" t="str">
        <f t="shared" si="341"/>
        <v>Oct</v>
      </c>
      <c r="U3078">
        <f t="shared" si="342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336"/>
        <v>4.7727272727272731E-3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 t="str">
        <f t="shared" si="340"/>
        <v>Jan</v>
      </c>
      <c r="T3079" s="9" t="str">
        <f t="shared" si="341"/>
        <v>Mar</v>
      </c>
      <c r="U3079">
        <f t="shared" si="342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336"/>
        <v>1.1833333333333333E-3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9" t="str">
        <f t="shared" si="340"/>
        <v>Jan</v>
      </c>
      <c r="T3080" s="9" t="str">
        <f t="shared" si="341"/>
        <v>Feb</v>
      </c>
      <c r="U3080">
        <f t="shared" si="342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336"/>
        <v>8.4173998587352451E-3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9" t="str">
        <f t="shared" si="340"/>
        <v>Feb</v>
      </c>
      <c r="T3081" s="9" t="str">
        <f t="shared" si="341"/>
        <v>Mar</v>
      </c>
      <c r="U3081">
        <f t="shared" si="342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336"/>
        <v>1.8799999999999999E-4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9" t="str">
        <f t="shared" si="340"/>
        <v>Oct</v>
      </c>
      <c r="T3082" s="9" t="str">
        <f t="shared" si="341"/>
        <v>Dec</v>
      </c>
      <c r="U3082">
        <f t="shared" si="342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336"/>
        <v>2.1029999999999998E-3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 t="str">
        <f t="shared" si="340"/>
        <v>Aug</v>
      </c>
      <c r="T3083" s="9" t="str">
        <f t="shared" si="341"/>
        <v>Sep</v>
      </c>
      <c r="U3083">
        <f t="shared" si="342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9" t="str">
        <f t="shared" si="340"/>
        <v>Oct</v>
      </c>
      <c r="T3084" s="9" t="str">
        <f t="shared" si="341"/>
        <v>Nov</v>
      </c>
      <c r="U3084">
        <f t="shared" si="342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336"/>
        <v>2.8E-3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9" t="str">
        <f t="shared" si="340"/>
        <v>Aug</v>
      </c>
      <c r="T3085" s="9" t="str">
        <f t="shared" si="341"/>
        <v>Sep</v>
      </c>
      <c r="U3085">
        <f t="shared" si="342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336"/>
        <v>0.11579206701157921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9" t="str">
        <f t="shared" si="340"/>
        <v>Apr</v>
      </c>
      <c r="T3086" s="9" t="str">
        <f t="shared" si="341"/>
        <v>May</v>
      </c>
      <c r="U3086">
        <f t="shared" si="342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336"/>
        <v>2.4400000000000002E-2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9" t="str">
        <f t="shared" si="340"/>
        <v>Aug</v>
      </c>
      <c r="T3087" s="9" t="str">
        <f t="shared" si="341"/>
        <v>Sep</v>
      </c>
      <c r="U3087">
        <f t="shared" si="342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336"/>
        <v>2.5000000000000001E-3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9" t="str">
        <f t="shared" si="340"/>
        <v>Jun</v>
      </c>
      <c r="T3088" s="9" t="str">
        <f t="shared" si="341"/>
        <v>Aug</v>
      </c>
      <c r="U3088">
        <f t="shared" si="342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336"/>
        <v>6.2500000000000003E-3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 t="str">
        <f t="shared" si="340"/>
        <v>Oct</v>
      </c>
      <c r="T3089" s="9" t="str">
        <f t="shared" si="341"/>
        <v>Dec</v>
      </c>
      <c r="U3089">
        <f t="shared" si="342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336"/>
        <v>1.9384615384615384E-3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9" t="str">
        <f t="shared" si="340"/>
        <v>Dec</v>
      </c>
      <c r="T3090" s="9" t="str">
        <f t="shared" si="341"/>
        <v>Jan</v>
      </c>
      <c r="U3090">
        <f t="shared" si="342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336"/>
        <v>0.23416000000000001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9" t="str">
        <f t="shared" si="340"/>
        <v>Jun</v>
      </c>
      <c r="T3091" s="9" t="str">
        <f t="shared" si="341"/>
        <v>Jul</v>
      </c>
      <c r="U3091">
        <f t="shared" si="342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336"/>
        <v>5.080888888888889E-2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9" t="str">
        <f t="shared" si="340"/>
        <v>Mar</v>
      </c>
      <c r="T3092" s="9" t="str">
        <f t="shared" si="341"/>
        <v>May</v>
      </c>
      <c r="U3092">
        <f t="shared" si="342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336"/>
        <v>0.15920000000000001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9" t="str">
        <f t="shared" si="340"/>
        <v>Jul</v>
      </c>
      <c r="T3093" s="9" t="str">
        <f t="shared" si="341"/>
        <v>Aug</v>
      </c>
      <c r="U3093">
        <f t="shared" si="342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336"/>
        <v>1.1831900000000001E-2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9" t="str">
        <f t="shared" si="340"/>
        <v>Sep</v>
      </c>
      <c r="T3094" s="9" t="str">
        <f t="shared" si="341"/>
        <v>Oct</v>
      </c>
      <c r="U3094">
        <f t="shared" si="342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336"/>
        <v>0.22750000000000001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9" t="str">
        <f t="shared" si="340"/>
        <v>May</v>
      </c>
      <c r="T3095" s="9" t="str">
        <f t="shared" si="341"/>
        <v>May</v>
      </c>
      <c r="U3095">
        <f t="shared" si="342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336"/>
        <v>2.5000000000000001E-4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9" t="str">
        <f t="shared" si="340"/>
        <v>Jul</v>
      </c>
      <c r="T3096" s="9" t="str">
        <f t="shared" si="341"/>
        <v>Sep</v>
      </c>
      <c r="U3096">
        <f t="shared" si="342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336"/>
        <v>3.351206434316354E-3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9" t="str">
        <f t="shared" si="340"/>
        <v>Jun</v>
      </c>
      <c r="T3097" s="9" t="str">
        <f t="shared" si="341"/>
        <v>Jul</v>
      </c>
      <c r="U3097">
        <f t="shared" si="342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336"/>
        <v>3.9750000000000001E-2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9" t="str">
        <f t="shared" si="340"/>
        <v>Apr</v>
      </c>
      <c r="T3098" s="9" t="str">
        <f t="shared" si="341"/>
        <v>May</v>
      </c>
      <c r="U3098">
        <f t="shared" si="342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336"/>
        <v>0.17150000000000001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9" t="str">
        <f t="shared" si="340"/>
        <v>Sep</v>
      </c>
      <c r="T3099" s="9" t="str">
        <f t="shared" si="341"/>
        <v>Oct</v>
      </c>
      <c r="U3099">
        <f t="shared" si="342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336"/>
        <v>3.608004104669061E-2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9" t="str">
        <f t="shared" si="340"/>
        <v>Dec</v>
      </c>
      <c r="T3100" s="9" t="str">
        <f t="shared" si="341"/>
        <v>Feb</v>
      </c>
      <c r="U3100">
        <f t="shared" si="342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336"/>
        <v>0.13900000000000001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 t="str">
        <f t="shared" si="340"/>
        <v>Jan</v>
      </c>
      <c r="T3101" s="9" t="str">
        <f t="shared" si="341"/>
        <v>Feb</v>
      </c>
      <c r="U3101">
        <f t="shared" si="342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336"/>
        <v>0.15225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9" t="str">
        <f t="shared" si="340"/>
        <v>Sep</v>
      </c>
      <c r="T3102" s="9" t="str">
        <f t="shared" si="341"/>
        <v>Oct</v>
      </c>
      <c r="U3102">
        <f t="shared" si="342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336"/>
        <v>0.12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9" t="str">
        <f t="shared" si="340"/>
        <v>Jun</v>
      </c>
      <c r="T3103" s="9" t="str">
        <f t="shared" si="341"/>
        <v>Jul</v>
      </c>
      <c r="U3103">
        <f t="shared" si="342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336"/>
        <v>0.391125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9" t="str">
        <f t="shared" si="340"/>
        <v>Jul</v>
      </c>
      <c r="T3104" s="9" t="str">
        <f t="shared" si="341"/>
        <v>Aug</v>
      </c>
      <c r="U3104">
        <f t="shared" si="342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336"/>
        <v>2.6829268292682929E-3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9" t="str">
        <f t="shared" si="340"/>
        <v>Apr</v>
      </c>
      <c r="T3105" s="9" t="str">
        <f t="shared" si="341"/>
        <v>Jun</v>
      </c>
      <c r="U3105">
        <f t="shared" si="342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336"/>
        <v>0.29625000000000001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9" t="str">
        <f t="shared" si="340"/>
        <v>Jan</v>
      </c>
      <c r="T3106" s="9" t="str">
        <f t="shared" si="341"/>
        <v>Feb</v>
      </c>
      <c r="U3106">
        <f t="shared" si="342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336"/>
        <v>0.4236099230111206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9" t="str">
        <f t="shared" si="340"/>
        <v>Aug</v>
      </c>
      <c r="T3107" s="9" t="str">
        <f t="shared" si="341"/>
        <v>Oct</v>
      </c>
      <c r="U3107">
        <f t="shared" si="342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336"/>
        <v>4.1000000000000002E-2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 t="str">
        <f t="shared" si="340"/>
        <v>Aug</v>
      </c>
      <c r="T3108" s="9" t="str">
        <f t="shared" si="341"/>
        <v>Sep</v>
      </c>
      <c r="U3108">
        <f t="shared" si="342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336"/>
        <v>0.197625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9" t="str">
        <f t="shared" si="340"/>
        <v>May</v>
      </c>
      <c r="T3109" s="9" t="str">
        <f t="shared" si="341"/>
        <v>May</v>
      </c>
      <c r="U3109">
        <f t="shared" si="342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336"/>
        <v>5.1999999999999995E-4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9" t="str">
        <f t="shared" si="340"/>
        <v>Feb</v>
      </c>
      <c r="T3110" s="9" t="str">
        <f t="shared" si="341"/>
        <v>Apr</v>
      </c>
      <c r="U3110">
        <f t="shared" si="342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336"/>
        <v>0.25030188679245285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9" t="str">
        <f t="shared" si="340"/>
        <v>Jul</v>
      </c>
      <c r="T3111" s="9" t="str">
        <f t="shared" si="341"/>
        <v>Aug</v>
      </c>
      <c r="U3111">
        <f t="shared" si="342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336"/>
        <v>4.0000000000000002E-4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9" t="str">
        <f t="shared" si="340"/>
        <v>Jan</v>
      </c>
      <c r="T3112" s="9" t="str">
        <f t="shared" si="341"/>
        <v>Feb</v>
      </c>
      <c r="U3112">
        <f t="shared" si="342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336"/>
        <v>0.26640000000000003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9" t="str">
        <f t="shared" si="340"/>
        <v>Sep</v>
      </c>
      <c r="T3113" s="9" t="str">
        <f t="shared" si="341"/>
        <v>Oct</v>
      </c>
      <c r="U3113">
        <f t="shared" si="342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336"/>
        <v>4.7363636363636365E-2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9" t="str">
        <f t="shared" si="340"/>
        <v>Sep</v>
      </c>
      <c r="T3114" s="9" t="str">
        <f t="shared" si="341"/>
        <v>Oct</v>
      </c>
      <c r="U3114">
        <f t="shared" si="342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336"/>
        <v>4.2435339894712751E-2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9" t="str">
        <f t="shared" si="340"/>
        <v>Mar</v>
      </c>
      <c r="T3115" s="9" t="str">
        <f t="shared" si="341"/>
        <v>Apr</v>
      </c>
      <c r="U3115">
        <f t="shared" si="342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9" t="str">
        <f t="shared" si="340"/>
        <v>Jul</v>
      </c>
      <c r="T3116" s="9" t="str">
        <f t="shared" si="341"/>
        <v>Sep</v>
      </c>
      <c r="U3116">
        <f t="shared" si="342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336"/>
        <v>0.03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9" t="str">
        <f t="shared" si="340"/>
        <v>May</v>
      </c>
      <c r="T3117" s="9" t="str">
        <f t="shared" si="341"/>
        <v>Jun</v>
      </c>
      <c r="U3117">
        <f t="shared" si="342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336"/>
        <v>0.57333333333333336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9" t="str">
        <f t="shared" si="340"/>
        <v>Mar</v>
      </c>
      <c r="T3118" s="9" t="str">
        <f t="shared" si="341"/>
        <v>Apr</v>
      </c>
      <c r="U3118">
        <f t="shared" si="342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336"/>
        <v>1E-3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9" t="str">
        <f t="shared" si="340"/>
        <v>May</v>
      </c>
      <c r="T3119" s="9" t="str">
        <f t="shared" si="341"/>
        <v>May</v>
      </c>
      <c r="U3119">
        <f t="shared" si="342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336"/>
        <v>3.0999999999999999E-3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9" t="str">
        <f t="shared" si="340"/>
        <v>Jun</v>
      </c>
      <c r="T3120" s="9" t="str">
        <f t="shared" si="341"/>
        <v>Jul</v>
      </c>
      <c r="U3120">
        <f t="shared" si="342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336"/>
        <v>5.0000000000000001E-4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9" t="str">
        <f t="shared" si="340"/>
        <v>Feb</v>
      </c>
      <c r="T3121" s="9" t="str">
        <f t="shared" si="341"/>
        <v>Mar</v>
      </c>
      <c r="U3121">
        <f t="shared" si="342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336"/>
        <v>9.8461538461538464E-5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 t="str">
        <f t="shared" si="340"/>
        <v>Mar</v>
      </c>
      <c r="T3122" s="9" t="str">
        <f t="shared" si="341"/>
        <v>May</v>
      </c>
      <c r="U3122">
        <f t="shared" si="342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8305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336"/>
        <v>6.6666666666666671E-3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9" t="str">
        <f t="shared" si="340"/>
        <v>Jul</v>
      </c>
      <c r="T3123" s="9" t="str">
        <f t="shared" si="341"/>
        <v>Sep</v>
      </c>
      <c r="U3123">
        <f t="shared" si="342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8305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336"/>
        <v>0.58291457286432158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9" t="str">
        <f t="shared" si="340"/>
        <v>Nov</v>
      </c>
      <c r="T3124" s="9" t="str">
        <f t="shared" si="341"/>
        <v>Nov</v>
      </c>
      <c r="U3124">
        <f t="shared" si="342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8305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336"/>
        <v>0.68153600000000003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9" t="str">
        <f t="shared" si="340"/>
        <v>Jun</v>
      </c>
      <c r="T3125" s="9" t="str">
        <f t="shared" si="341"/>
        <v>Jul</v>
      </c>
      <c r="U3125">
        <f t="shared" si="342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8305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336"/>
        <v>3.2499999999999997E-5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9" t="str">
        <f t="shared" si="340"/>
        <v>Dec</v>
      </c>
      <c r="T3126" s="9" t="str">
        <f t="shared" si="341"/>
        <v>Feb</v>
      </c>
      <c r="U3126">
        <f t="shared" si="342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8305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9" t="str">
        <f t="shared" si="340"/>
        <v>Dec</v>
      </c>
      <c r="T3127" s="9" t="str">
        <f t="shared" si="341"/>
        <v>Jan</v>
      </c>
      <c r="U3127">
        <f t="shared" si="342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8305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336"/>
        <v>4.1599999999999998E-2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9" t="str">
        <f t="shared" si="340"/>
        <v>Feb</v>
      </c>
      <c r="T3128" s="9" t="str">
        <f t="shared" si="341"/>
        <v>Mar</v>
      </c>
      <c r="U3128">
        <f t="shared" si="342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8305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9" t="str">
        <f t="shared" si="340"/>
        <v>Jan</v>
      </c>
      <c r="T3129" s="9" t="str">
        <f t="shared" si="341"/>
        <v>Mar</v>
      </c>
      <c r="U3129">
        <f t="shared" si="342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336"/>
        <v>1.0860666666666667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9" t="str">
        <f t="shared" si="340"/>
        <v>Feb</v>
      </c>
      <c r="T3130" s="9" t="str">
        <f t="shared" si="341"/>
        <v>Mar</v>
      </c>
      <c r="U3130">
        <f t="shared" si="342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336"/>
        <v>8.0000000000000002E-3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9" t="str">
        <f t="shared" si="340"/>
        <v>Mar</v>
      </c>
      <c r="T3131" s="9" t="str">
        <f t="shared" si="341"/>
        <v>Apr</v>
      </c>
      <c r="U3131">
        <f t="shared" si="342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336"/>
        <v>3.7499999999999999E-2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 t="str">
        <f t="shared" si="340"/>
        <v>Mar</v>
      </c>
      <c r="T3132" s="9" t="str">
        <f t="shared" si="341"/>
        <v>Apr</v>
      </c>
      <c r="U3132">
        <f t="shared" si="342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336"/>
        <v>0.15731707317073171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 t="str">
        <f t="shared" si="340"/>
        <v>Mar</v>
      </c>
      <c r="T3133" s="9" t="str">
        <f t="shared" si="341"/>
        <v>Apr</v>
      </c>
      <c r="U3133">
        <f t="shared" si="342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336"/>
        <v>3.3333333333333332E-4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9" t="str">
        <f t="shared" si="340"/>
        <v>Feb</v>
      </c>
      <c r="T3134" s="9" t="str">
        <f t="shared" si="341"/>
        <v>Apr</v>
      </c>
      <c r="U3134">
        <f t="shared" si="342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336"/>
        <v>1.08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 t="str">
        <f t="shared" si="340"/>
        <v>Feb</v>
      </c>
      <c r="T3135" s="9" t="str">
        <f t="shared" si="341"/>
        <v>Mar</v>
      </c>
      <c r="U3135">
        <f t="shared" si="342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336"/>
        <v>0.22500000000000001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 t="str">
        <f t="shared" si="340"/>
        <v>Mar</v>
      </c>
      <c r="T3136" s="9" t="str">
        <f t="shared" si="341"/>
        <v>Mar</v>
      </c>
      <c r="U3136">
        <f t="shared" si="342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336"/>
        <v>0.20849420849420849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9" t="str">
        <f t="shared" si="340"/>
        <v>Mar</v>
      </c>
      <c r="T3137" s="9" t="str">
        <f t="shared" si="341"/>
        <v>Apr</v>
      </c>
      <c r="U3137">
        <f t="shared" si="342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336"/>
        <v>1.278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9" t="str">
        <f t="shared" si="340"/>
        <v>Feb</v>
      </c>
      <c r="T3138" s="9" t="str">
        <f t="shared" si="341"/>
        <v>Mar</v>
      </c>
      <c r="U3138">
        <f t="shared" si="342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343">E3139/D3139</f>
        <v>3.3333333333333333E-2</v>
      </c>
      <c r="P3139" s="6">
        <f t="shared" ref="P3139:P3202" si="344">E3139/L3139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9" t="str">
        <f t="shared" ref="S3139:S3202" si="347">TEXT((J3139/86400)+25569+(-5/24),"mmm")</f>
        <v>Mar</v>
      </c>
      <c r="T3139" s="9" t="str">
        <f t="shared" ref="T3139:T3202" si="348">TEXT((I3139/86400)+25569+(-5/24),"mmm")</f>
        <v>May</v>
      </c>
      <c r="U3139">
        <f t="shared" ref="U3139:U3202" si="349">YEAR((J3139/86400)+25569+(-5/24))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9" t="str">
        <f t="shared" si="347"/>
        <v>Mar</v>
      </c>
      <c r="T3140" s="9" t="str">
        <f t="shared" si="348"/>
        <v>Apr</v>
      </c>
      <c r="U3140">
        <f t="shared" si="3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343"/>
        <v>5.3999999999999999E-2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9" t="str">
        <f t="shared" si="347"/>
        <v>Feb</v>
      </c>
      <c r="T3141" s="9" t="str">
        <f t="shared" si="348"/>
        <v>Mar</v>
      </c>
      <c r="U3141">
        <f t="shared" si="3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343"/>
        <v>9.5999999999999992E-3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9" t="str">
        <f t="shared" si="347"/>
        <v>Mar</v>
      </c>
      <c r="T3142" s="9" t="str">
        <f t="shared" si="348"/>
        <v>Apr</v>
      </c>
      <c r="U3142">
        <f t="shared" si="3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343"/>
        <v>0.51600000000000001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 t="str">
        <f t="shared" si="347"/>
        <v>Mar</v>
      </c>
      <c r="T3143" s="9" t="str">
        <f t="shared" si="348"/>
        <v>Apr</v>
      </c>
      <c r="U3143">
        <f t="shared" si="3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343"/>
        <v>1.6363636363636365E-2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9" t="str">
        <f t="shared" si="347"/>
        <v>Feb</v>
      </c>
      <c r="T3144" s="9" t="str">
        <f t="shared" si="348"/>
        <v>Mar</v>
      </c>
      <c r="U3144">
        <f t="shared" si="3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9" t="str">
        <f t="shared" si="347"/>
        <v>Mar</v>
      </c>
      <c r="T3145" s="9" t="str">
        <f t="shared" si="348"/>
        <v>Apr</v>
      </c>
      <c r="U3145">
        <f t="shared" si="3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343"/>
        <v>0.754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9" t="str">
        <f t="shared" si="347"/>
        <v>Mar</v>
      </c>
      <c r="T3146" s="9" t="str">
        <f t="shared" si="348"/>
        <v>Mar</v>
      </c>
      <c r="U3146">
        <f t="shared" si="3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9" t="str">
        <f t="shared" si="347"/>
        <v>Jan</v>
      </c>
      <c r="T3147" s="9" t="str">
        <f t="shared" si="348"/>
        <v>Mar</v>
      </c>
      <c r="U3147">
        <f t="shared" si="3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343"/>
        <v>0.105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 t="str">
        <f t="shared" si="347"/>
        <v>Mar</v>
      </c>
      <c r="T3148" s="9" t="str">
        <f t="shared" si="348"/>
        <v>Apr</v>
      </c>
      <c r="U3148">
        <f t="shared" si="3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343"/>
        <v>1.1752499999999999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9" t="str">
        <f t="shared" si="347"/>
        <v>Sep</v>
      </c>
      <c r="T3149" s="9" t="str">
        <f t="shared" si="348"/>
        <v>Nov</v>
      </c>
      <c r="U3149">
        <f t="shared" si="3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343"/>
        <v>1.3116666666666668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9" t="str">
        <f t="shared" si="347"/>
        <v>Sep</v>
      </c>
      <c r="T3150" s="9" t="str">
        <f t="shared" si="348"/>
        <v>Sep</v>
      </c>
      <c r="U3150">
        <f t="shared" si="3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343"/>
        <v>1.04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9" t="str">
        <f t="shared" si="347"/>
        <v>Nov</v>
      </c>
      <c r="T3151" s="9" t="str">
        <f t="shared" si="348"/>
        <v>Dec</v>
      </c>
      <c r="U3151">
        <f t="shared" si="3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343"/>
        <v>1.01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9" t="str">
        <f t="shared" si="347"/>
        <v>Oct</v>
      </c>
      <c r="T3152" s="9" t="str">
        <f t="shared" si="348"/>
        <v>Jan</v>
      </c>
      <c r="U3152">
        <f t="shared" si="3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343"/>
        <v>1.004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9" t="str">
        <f t="shared" si="347"/>
        <v>Aug</v>
      </c>
      <c r="T3153" s="9" t="str">
        <f t="shared" si="348"/>
        <v>Sep</v>
      </c>
      <c r="U3153">
        <f t="shared" si="3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343"/>
        <v>1.0595454545454546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9" t="str">
        <f t="shared" si="347"/>
        <v>Oct</v>
      </c>
      <c r="T3154" s="9" t="str">
        <f t="shared" si="348"/>
        <v>Nov</v>
      </c>
      <c r="U3154">
        <f t="shared" si="3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343"/>
        <v>3.3558333333333334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9" t="str">
        <f t="shared" si="347"/>
        <v>Mar</v>
      </c>
      <c r="T3155" s="9" t="str">
        <f t="shared" si="348"/>
        <v>Apr</v>
      </c>
      <c r="U3155">
        <f t="shared" si="3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343"/>
        <v>1.1292857142857142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9" t="str">
        <f t="shared" si="347"/>
        <v>Mar</v>
      </c>
      <c r="T3156" s="9" t="str">
        <f t="shared" si="348"/>
        <v>Apr</v>
      </c>
      <c r="U3156">
        <f t="shared" si="3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343"/>
        <v>1.885046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9" t="str">
        <f t="shared" si="347"/>
        <v>Nov</v>
      </c>
      <c r="T3157" s="9" t="str">
        <f t="shared" si="348"/>
        <v>Dec</v>
      </c>
      <c r="U3157">
        <f t="shared" si="3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343"/>
        <v>1.0181818181818181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9" t="str">
        <f t="shared" si="347"/>
        <v>Apr</v>
      </c>
      <c r="T3158" s="9" t="str">
        <f t="shared" si="348"/>
        <v>Jun</v>
      </c>
      <c r="U3158">
        <f t="shared" si="3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343"/>
        <v>1.01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9" t="str">
        <f t="shared" si="347"/>
        <v>Jul</v>
      </c>
      <c r="T3159" s="9" t="str">
        <f t="shared" si="348"/>
        <v>Jul</v>
      </c>
      <c r="U3159">
        <f t="shared" si="3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343"/>
        <v>1.1399999999999999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9" t="str">
        <f t="shared" si="347"/>
        <v>Jun</v>
      </c>
      <c r="T3160" s="9" t="str">
        <f t="shared" si="348"/>
        <v>Jul</v>
      </c>
      <c r="U3160">
        <f t="shared" si="3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343"/>
        <v>1.3348133333333334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9" t="str">
        <f t="shared" si="347"/>
        <v>Dec</v>
      </c>
      <c r="T3161" s="9" t="str">
        <f t="shared" si="348"/>
        <v>Jan</v>
      </c>
      <c r="U3161">
        <f t="shared" si="3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343"/>
        <v>1.0153333333333334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9" t="str">
        <f t="shared" si="347"/>
        <v>Jul</v>
      </c>
      <c r="T3162" s="9" t="str">
        <f t="shared" si="348"/>
        <v>Aug</v>
      </c>
      <c r="U3162">
        <f t="shared" si="3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343"/>
        <v>1.0509999999999999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9" t="str">
        <f t="shared" si="347"/>
        <v>Sep</v>
      </c>
      <c r="T3163" s="9" t="str">
        <f t="shared" si="348"/>
        <v>Oct</v>
      </c>
      <c r="U3163">
        <f t="shared" si="3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343"/>
        <v>1.2715000000000001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9" t="str">
        <f t="shared" si="347"/>
        <v>Jun</v>
      </c>
      <c r="T3164" s="9" t="str">
        <f t="shared" si="348"/>
        <v>Jul</v>
      </c>
      <c r="U3164">
        <f t="shared" si="3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343"/>
        <v>1.1115384615384616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9" t="str">
        <f t="shared" si="347"/>
        <v>May</v>
      </c>
      <c r="T3165" s="9" t="str">
        <f t="shared" si="348"/>
        <v>Jun</v>
      </c>
      <c r="U3165">
        <f t="shared" si="3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343"/>
        <v>1.0676000000000001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9" t="str">
        <f t="shared" si="347"/>
        <v>May</v>
      </c>
      <c r="T3166" s="9" t="str">
        <f t="shared" si="348"/>
        <v>Jun</v>
      </c>
      <c r="U3166">
        <f t="shared" si="3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343"/>
        <v>1.6266666666666667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9" t="str">
        <f t="shared" si="347"/>
        <v>Apr</v>
      </c>
      <c r="T3167" s="9" t="str">
        <f t="shared" si="348"/>
        <v>May</v>
      </c>
      <c r="U3167">
        <f t="shared" si="3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343"/>
        <v>1.6022808571428573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9" t="str">
        <f t="shared" si="347"/>
        <v>Oct</v>
      </c>
      <c r="T3168" s="9" t="str">
        <f t="shared" si="348"/>
        <v>Nov</v>
      </c>
      <c r="U3168">
        <f t="shared" si="3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343"/>
        <v>1.1616666666666666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9" t="str">
        <f t="shared" si="347"/>
        <v>Jul</v>
      </c>
      <c r="T3169" s="9" t="str">
        <f t="shared" si="348"/>
        <v>Aug</v>
      </c>
      <c r="U3169">
        <f t="shared" si="3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343"/>
        <v>1.242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9" t="str">
        <f t="shared" si="347"/>
        <v>May</v>
      </c>
      <c r="T3170" s="9" t="str">
        <f t="shared" si="348"/>
        <v>Jun</v>
      </c>
      <c r="U3170">
        <f t="shared" si="3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343"/>
        <v>1.030125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 t="str">
        <f t="shared" si="347"/>
        <v>Nov</v>
      </c>
      <c r="T3171" s="9" t="str">
        <f t="shared" si="348"/>
        <v>Dec</v>
      </c>
      <c r="U3171">
        <f t="shared" si="3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343"/>
        <v>1.1225000000000001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9" t="str">
        <f t="shared" si="347"/>
        <v>May</v>
      </c>
      <c r="T3172" s="9" t="str">
        <f t="shared" si="348"/>
        <v>Jul</v>
      </c>
      <c r="U3172">
        <f t="shared" si="3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343"/>
        <v>1.0881428571428571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9" t="str">
        <f t="shared" si="347"/>
        <v>Apr</v>
      </c>
      <c r="T3173" s="9" t="str">
        <f t="shared" si="348"/>
        <v>May</v>
      </c>
      <c r="U3173">
        <f t="shared" si="3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343"/>
        <v>1.1499999999999999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9" t="str">
        <f t="shared" si="347"/>
        <v>Jan</v>
      </c>
      <c r="T3174" s="9" t="str">
        <f t="shared" si="348"/>
        <v>Feb</v>
      </c>
      <c r="U3174">
        <f t="shared" si="3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343"/>
        <v>1.03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9" t="str">
        <f t="shared" si="347"/>
        <v>Aug</v>
      </c>
      <c r="T3175" s="9" t="str">
        <f t="shared" si="348"/>
        <v>Sep</v>
      </c>
      <c r="U3175">
        <f t="shared" si="3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343"/>
        <v>1.0113333333333334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9" t="str">
        <f t="shared" si="347"/>
        <v>Aug</v>
      </c>
      <c r="T3176" s="9" t="str">
        <f t="shared" si="348"/>
        <v>Aug</v>
      </c>
      <c r="U3176">
        <f t="shared" si="3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343"/>
        <v>1.0955999999999999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9" t="str">
        <f t="shared" si="347"/>
        <v>Dec</v>
      </c>
      <c r="T3177" s="9" t="str">
        <f t="shared" si="348"/>
        <v>Feb</v>
      </c>
      <c r="U3177">
        <f t="shared" si="3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343"/>
        <v>1.148421052631579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9" t="str">
        <f t="shared" si="347"/>
        <v>Jul</v>
      </c>
      <c r="T3178" s="9" t="str">
        <f t="shared" si="348"/>
        <v>Aug</v>
      </c>
      <c r="U3178">
        <f t="shared" si="3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343"/>
        <v>1.1739999999999999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9" t="str">
        <f t="shared" si="347"/>
        <v>May</v>
      </c>
      <c r="T3179" s="9" t="str">
        <f t="shared" si="348"/>
        <v>Jun</v>
      </c>
      <c r="U3179">
        <f t="shared" si="3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343"/>
        <v>1.7173333333333334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9" t="str">
        <f t="shared" si="347"/>
        <v>Jun</v>
      </c>
      <c r="T3180" s="9" t="str">
        <f t="shared" si="348"/>
        <v>Jul</v>
      </c>
      <c r="U3180">
        <f t="shared" si="3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343"/>
        <v>1.1416238095238094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9" t="str">
        <f t="shared" si="347"/>
        <v>Apr</v>
      </c>
      <c r="T3181" s="9" t="str">
        <f t="shared" si="348"/>
        <v>May</v>
      </c>
      <c r="U3181">
        <f t="shared" si="3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343"/>
        <v>1.1975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9" t="str">
        <f t="shared" si="347"/>
        <v>May</v>
      </c>
      <c r="T3182" s="9" t="str">
        <f t="shared" si="348"/>
        <v>Jun</v>
      </c>
      <c r="U3182">
        <f t="shared" si="3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343"/>
        <v>1.0900000000000001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9" t="str">
        <f t="shared" si="347"/>
        <v>May</v>
      </c>
      <c r="T3183" s="9" t="str">
        <f t="shared" si="348"/>
        <v>Jun</v>
      </c>
      <c r="U3183">
        <f t="shared" si="3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343"/>
        <v>1.0088571428571429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9" t="str">
        <f t="shared" si="347"/>
        <v>Dec</v>
      </c>
      <c r="T3184" s="9" t="str">
        <f t="shared" si="348"/>
        <v>Jan</v>
      </c>
      <c r="U3184">
        <f t="shared" si="3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343"/>
        <v>1.0900000000000001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9" t="str">
        <f t="shared" si="347"/>
        <v>Aug</v>
      </c>
      <c r="T3185" s="9" t="str">
        <f t="shared" si="348"/>
        <v>Aug</v>
      </c>
      <c r="U3185">
        <f t="shared" si="3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343"/>
        <v>1.0720930232558139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9" t="str">
        <f t="shared" si="347"/>
        <v>Jun</v>
      </c>
      <c r="T3186" s="9" t="str">
        <f t="shared" si="348"/>
        <v>Jul</v>
      </c>
      <c r="U3186">
        <f t="shared" si="3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343"/>
        <v>1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9" t="str">
        <f t="shared" si="347"/>
        <v>Jul</v>
      </c>
      <c r="T3187" s="9" t="str">
        <f t="shared" si="348"/>
        <v>Jul</v>
      </c>
      <c r="U3187">
        <f t="shared" si="3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343"/>
        <v>1.0218750000000001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9" t="str">
        <f t="shared" si="347"/>
        <v>Aug</v>
      </c>
      <c r="T3188" s="9" t="str">
        <f t="shared" si="348"/>
        <v>Sep</v>
      </c>
      <c r="U3188">
        <f t="shared" si="3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343"/>
        <v>1.1629333333333334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9" t="str">
        <f t="shared" si="347"/>
        <v>Jul</v>
      </c>
      <c r="T3189" s="9" t="str">
        <f t="shared" si="348"/>
        <v>Aug</v>
      </c>
      <c r="U3189">
        <f t="shared" si="3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343"/>
        <v>0.65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9" t="str">
        <f t="shared" si="347"/>
        <v>May</v>
      </c>
      <c r="T3190" s="9" t="str">
        <f t="shared" si="348"/>
        <v>Jun</v>
      </c>
      <c r="U3190">
        <f t="shared" si="3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343"/>
        <v>0.12327272727272727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9" t="str">
        <f t="shared" si="347"/>
        <v>Apr</v>
      </c>
      <c r="T3191" s="9" t="str">
        <f t="shared" si="348"/>
        <v>May</v>
      </c>
      <c r="U3191">
        <f t="shared" si="3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9" t="str">
        <f t="shared" si="347"/>
        <v>Nov</v>
      </c>
      <c r="T3192" s="9" t="str">
        <f t="shared" si="348"/>
        <v>Dec</v>
      </c>
      <c r="U3192">
        <f t="shared" si="3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343"/>
        <v>4.0266666666666666E-2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 t="str">
        <f t="shared" si="347"/>
        <v>Jun</v>
      </c>
      <c r="T3193" s="9" t="str">
        <f t="shared" si="348"/>
        <v>Aug</v>
      </c>
      <c r="U3193">
        <f t="shared" si="3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343"/>
        <v>1.0200000000000001E-2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 t="str">
        <f t="shared" si="347"/>
        <v>Jan</v>
      </c>
      <c r="T3194" s="9" t="str">
        <f t="shared" si="348"/>
        <v>Feb</v>
      </c>
      <c r="U3194">
        <f t="shared" si="3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343"/>
        <v>0.1174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9" t="str">
        <f t="shared" si="347"/>
        <v>Jan</v>
      </c>
      <c r="T3195" s="9" t="str">
        <f t="shared" si="348"/>
        <v>Feb</v>
      </c>
      <c r="U3195">
        <f t="shared" si="3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9" t="str">
        <f t="shared" si="347"/>
        <v>Jun</v>
      </c>
      <c r="T3196" s="9" t="str">
        <f t="shared" si="348"/>
        <v>Jul</v>
      </c>
      <c r="U3196">
        <f t="shared" si="3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343"/>
        <v>0.59142857142857141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9" t="str">
        <f t="shared" si="347"/>
        <v>Jan</v>
      </c>
      <c r="T3197" s="9" t="str">
        <f t="shared" si="348"/>
        <v>Feb</v>
      </c>
      <c r="U3197">
        <f t="shared" si="3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343"/>
        <v>5.9999999999999995E-4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 t="str">
        <f t="shared" si="347"/>
        <v>Jun</v>
      </c>
      <c r="T3198" s="9" t="str">
        <f t="shared" si="348"/>
        <v>Aug</v>
      </c>
      <c r="U3198">
        <f t="shared" si="3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343"/>
        <v>0.1145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 t="str">
        <f t="shared" si="347"/>
        <v>Jan</v>
      </c>
      <c r="T3199" s="9" t="str">
        <f t="shared" si="348"/>
        <v>Feb</v>
      </c>
      <c r="U3199">
        <f t="shared" si="3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343"/>
        <v>3.6666666666666666E-3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9" t="str">
        <f t="shared" si="347"/>
        <v>Jan</v>
      </c>
      <c r="T3200" s="9" t="str">
        <f t="shared" si="348"/>
        <v>Feb</v>
      </c>
      <c r="U3200">
        <f t="shared" si="3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343"/>
        <v>0.52159999999999995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9" t="str">
        <f t="shared" si="347"/>
        <v>Aug</v>
      </c>
      <c r="T3201" s="9" t="str">
        <f t="shared" si="348"/>
        <v>Sep</v>
      </c>
      <c r="U3201">
        <f t="shared" si="3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343"/>
        <v>2.0000000000000002E-5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9" t="str">
        <f t="shared" si="347"/>
        <v>Mar</v>
      </c>
      <c r="T3202" s="9" t="str">
        <f t="shared" si="348"/>
        <v>Apr</v>
      </c>
      <c r="U3202">
        <f t="shared" si="3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50">E3203/D3203</f>
        <v>1.2500000000000001E-2</v>
      </c>
      <c r="P3203" s="6">
        <f t="shared" ref="P3203:P3266" si="351">E3203/L3203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9" t="str">
        <f t="shared" ref="S3203:S3266" si="354">TEXT((J3203/86400)+25569+(-5/24),"mmm")</f>
        <v>Aug</v>
      </c>
      <c r="T3203" s="9" t="str">
        <f t="shared" ref="T3203:T3266" si="355">TEXT((I3203/86400)+25569+(-5/24),"mmm")</f>
        <v>Aug</v>
      </c>
      <c r="U3203">
        <f t="shared" ref="U3203:U3266" si="356">YEAR((J3203/86400)+25569+(-5/24))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50"/>
        <v>0.54520000000000002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 t="str">
        <f t="shared" si="354"/>
        <v>Oct</v>
      </c>
      <c r="T3204" s="9" t="str">
        <f t="shared" si="355"/>
        <v>Dec</v>
      </c>
      <c r="U3204">
        <f t="shared" si="3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50"/>
        <v>0.25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9" t="str">
        <f t="shared" si="354"/>
        <v>Aug</v>
      </c>
      <c r="T3205" s="9" t="str">
        <f t="shared" si="355"/>
        <v>Sep</v>
      </c>
      <c r="U3205">
        <f t="shared" si="3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9" t="str">
        <f t="shared" si="354"/>
        <v>Jun</v>
      </c>
      <c r="T3206" s="9" t="str">
        <f t="shared" si="355"/>
        <v>Jul</v>
      </c>
      <c r="U3206">
        <f t="shared" si="3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50"/>
        <v>3.4125000000000003E-2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 t="str">
        <f t="shared" si="354"/>
        <v>Apr</v>
      </c>
      <c r="T3207" s="9" t="str">
        <f t="shared" si="355"/>
        <v>May</v>
      </c>
      <c r="U3207">
        <f t="shared" si="3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9" t="str">
        <f t="shared" si="354"/>
        <v>Aug</v>
      </c>
      <c r="T3208" s="9" t="str">
        <f t="shared" si="355"/>
        <v>Sep</v>
      </c>
      <c r="U3208">
        <f t="shared" si="3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50"/>
        <v>0.46363636363636362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9" t="str">
        <f t="shared" si="354"/>
        <v>Feb</v>
      </c>
      <c r="T3209" s="9" t="str">
        <f t="shared" si="355"/>
        <v>Apr</v>
      </c>
      <c r="U3209">
        <f t="shared" si="3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50"/>
        <v>1.0349999999999999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9" t="str">
        <f t="shared" si="354"/>
        <v>Jul</v>
      </c>
      <c r="T3210" s="9" t="str">
        <f t="shared" si="355"/>
        <v>Jul</v>
      </c>
      <c r="U3210">
        <f t="shared" si="3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50"/>
        <v>1.1932315789473684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9" t="str">
        <f t="shared" si="354"/>
        <v>May</v>
      </c>
      <c r="T3211" s="9" t="str">
        <f t="shared" si="355"/>
        <v>Jun</v>
      </c>
      <c r="U3211">
        <f t="shared" si="3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50"/>
        <v>1.2576666666666667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9" t="str">
        <f t="shared" si="354"/>
        <v>Apr</v>
      </c>
      <c r="T3212" s="9" t="str">
        <f t="shared" si="355"/>
        <v>May</v>
      </c>
      <c r="U3212">
        <f t="shared" si="3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50"/>
        <v>1.1974347826086957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9" t="str">
        <f t="shared" si="354"/>
        <v>Jul</v>
      </c>
      <c r="T3213" s="9" t="str">
        <f t="shared" si="355"/>
        <v>Aug</v>
      </c>
      <c r="U3213">
        <f t="shared" si="3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50"/>
        <v>1.2625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9" t="str">
        <f t="shared" si="354"/>
        <v>Jul</v>
      </c>
      <c r="T3214" s="9" t="str">
        <f t="shared" si="355"/>
        <v>Aug</v>
      </c>
      <c r="U3214">
        <f t="shared" si="3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50"/>
        <v>1.0011666666666668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9" t="str">
        <f t="shared" si="354"/>
        <v>Jun</v>
      </c>
      <c r="T3215" s="9" t="str">
        <f t="shared" si="355"/>
        <v>Jul</v>
      </c>
      <c r="U3215">
        <f t="shared" si="3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50"/>
        <v>1.0213333333333334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9" t="str">
        <f t="shared" si="354"/>
        <v>Nov</v>
      </c>
      <c r="T3216" s="9" t="str">
        <f t="shared" si="355"/>
        <v>Jan</v>
      </c>
      <c r="U3216">
        <f t="shared" si="35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50"/>
        <v>1.0035142857142858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9" t="str">
        <f t="shared" si="354"/>
        <v>Aug</v>
      </c>
      <c r="T3217" s="9" t="str">
        <f t="shared" si="355"/>
        <v>Sep</v>
      </c>
      <c r="U3217">
        <f t="shared" si="3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50"/>
        <v>1.0004999999999999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9" t="str">
        <f t="shared" si="354"/>
        <v>Jun</v>
      </c>
      <c r="T3218" s="9" t="str">
        <f t="shared" si="355"/>
        <v>Jul</v>
      </c>
      <c r="U3218">
        <f t="shared" si="3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50"/>
        <v>1.1602222222222223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9" t="str">
        <f t="shared" si="354"/>
        <v>Oct</v>
      </c>
      <c r="T3219" s="9" t="str">
        <f t="shared" si="355"/>
        <v>Nov</v>
      </c>
      <c r="U3219">
        <f t="shared" si="3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50"/>
        <v>1.0209999999999999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9" t="str">
        <f t="shared" si="354"/>
        <v>Nov</v>
      </c>
      <c r="T3220" s="9" t="str">
        <f t="shared" si="355"/>
        <v>Dec</v>
      </c>
      <c r="U3220">
        <f t="shared" si="3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50"/>
        <v>1.0011000000000001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9" t="str">
        <f t="shared" si="354"/>
        <v>Feb</v>
      </c>
      <c r="T3221" s="9" t="str">
        <f t="shared" si="355"/>
        <v>Mar</v>
      </c>
      <c r="U3221">
        <f t="shared" si="3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50"/>
        <v>1.0084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9" t="str">
        <f t="shared" si="354"/>
        <v>Feb</v>
      </c>
      <c r="T3222" s="9" t="str">
        <f t="shared" si="355"/>
        <v>Mar</v>
      </c>
      <c r="U3222">
        <f t="shared" si="3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50"/>
        <v>1.0342499999999999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9" t="str">
        <f t="shared" si="354"/>
        <v>May</v>
      </c>
      <c r="T3223" s="9" t="str">
        <f t="shared" si="355"/>
        <v>Jul</v>
      </c>
      <c r="U3223">
        <f t="shared" si="3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50"/>
        <v>1.248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9" t="str">
        <f t="shared" si="354"/>
        <v>Sep</v>
      </c>
      <c r="T3224" s="9" t="str">
        <f t="shared" si="355"/>
        <v>Oct</v>
      </c>
      <c r="U3224">
        <f t="shared" si="3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50"/>
        <v>1.0951612903225807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9" t="str">
        <f t="shared" si="354"/>
        <v>Jul</v>
      </c>
      <c r="T3225" s="9" t="str">
        <f t="shared" si="355"/>
        <v>Aug</v>
      </c>
      <c r="U3225">
        <f t="shared" si="3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50"/>
        <v>1.0203333333333333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9" t="str">
        <f t="shared" si="354"/>
        <v>Nov</v>
      </c>
      <c r="T3226" s="9" t="str">
        <f t="shared" si="355"/>
        <v>Jan</v>
      </c>
      <c r="U3226">
        <f t="shared" si="35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50"/>
        <v>1.0235000000000001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9" t="str">
        <f t="shared" si="354"/>
        <v>May</v>
      </c>
      <c r="T3227" s="9" t="str">
        <f t="shared" si="355"/>
        <v>Jun</v>
      </c>
      <c r="U3227">
        <f t="shared" si="3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50"/>
        <v>1.0416666666666667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9" t="str">
        <f t="shared" si="354"/>
        <v>Sep</v>
      </c>
      <c r="T3228" s="9" t="str">
        <f t="shared" si="355"/>
        <v>Oct</v>
      </c>
      <c r="U3228">
        <f t="shared" si="3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50"/>
        <v>1.25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9" t="str">
        <f t="shared" si="354"/>
        <v>Dec</v>
      </c>
      <c r="T3229" s="9" t="str">
        <f t="shared" si="355"/>
        <v>Jan</v>
      </c>
      <c r="U3229">
        <f t="shared" si="35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50"/>
        <v>1.0234285714285714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9" t="str">
        <f t="shared" si="354"/>
        <v>Nov</v>
      </c>
      <c r="T3230" s="9" t="str">
        <f t="shared" si="355"/>
        <v>Dec</v>
      </c>
      <c r="U3230">
        <f t="shared" si="3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50"/>
        <v>1.0786500000000001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9" t="str">
        <f t="shared" si="354"/>
        <v>Oct</v>
      </c>
      <c r="T3231" s="9" t="str">
        <f t="shared" si="355"/>
        <v>Nov</v>
      </c>
      <c r="U3231">
        <f t="shared" si="3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50"/>
        <v>1.0988461538461538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9" t="str">
        <f t="shared" si="354"/>
        <v>Sep</v>
      </c>
      <c r="T3232" s="9" t="str">
        <f t="shared" si="355"/>
        <v>Sep</v>
      </c>
      <c r="U3232">
        <f t="shared" si="3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50"/>
        <v>1.61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9" t="str">
        <f t="shared" si="354"/>
        <v>Mar</v>
      </c>
      <c r="T3233" s="9" t="str">
        <f t="shared" si="355"/>
        <v>Apr</v>
      </c>
      <c r="U3233">
        <f t="shared" si="3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50"/>
        <v>1.3120000000000001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9" t="str">
        <f t="shared" si="354"/>
        <v>Apr</v>
      </c>
      <c r="T3234" s="9" t="str">
        <f t="shared" si="355"/>
        <v>May</v>
      </c>
      <c r="U3234">
        <f t="shared" si="3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50"/>
        <v>1.1879999999999999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9" t="str">
        <f t="shared" si="354"/>
        <v>Jan</v>
      </c>
      <c r="T3235" s="9" t="str">
        <f t="shared" si="355"/>
        <v>Mar</v>
      </c>
      <c r="U3235">
        <f t="shared" si="3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50"/>
        <v>1.0039275000000001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9" t="str">
        <f t="shared" si="354"/>
        <v>Dec</v>
      </c>
      <c r="T3236" s="9" t="str">
        <f t="shared" si="355"/>
        <v>Feb</v>
      </c>
      <c r="U3236">
        <f t="shared" si="35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50"/>
        <v>1.0320666666666667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9" t="str">
        <f t="shared" si="354"/>
        <v>Jun</v>
      </c>
      <c r="T3237" s="9" t="str">
        <f t="shared" si="355"/>
        <v>Jul</v>
      </c>
      <c r="U3237">
        <f t="shared" si="3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50"/>
        <v>1.006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9" t="str">
        <f t="shared" si="354"/>
        <v>Nov</v>
      </c>
      <c r="T3238" s="9" t="str">
        <f t="shared" si="355"/>
        <v>Dec</v>
      </c>
      <c r="U3238">
        <f t="shared" si="3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50"/>
        <v>1.0078754285714286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9" t="str">
        <f t="shared" si="354"/>
        <v>Sep</v>
      </c>
      <c r="T3239" s="9" t="str">
        <f t="shared" si="355"/>
        <v>Sep</v>
      </c>
      <c r="U3239">
        <f t="shared" si="3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50"/>
        <v>1.1232142857142857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9" t="str">
        <f t="shared" si="354"/>
        <v>Jun</v>
      </c>
      <c r="T3240" s="9" t="str">
        <f t="shared" si="355"/>
        <v>Jul</v>
      </c>
      <c r="U3240">
        <f t="shared" si="3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50"/>
        <v>1.0591914022517912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9" t="str">
        <f t="shared" si="354"/>
        <v>Sep</v>
      </c>
      <c r="T3241" s="9" t="str">
        <f t="shared" si="355"/>
        <v>Oct</v>
      </c>
      <c r="U3241">
        <f t="shared" si="3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50"/>
        <v>1.0056666666666667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9" t="str">
        <f t="shared" si="354"/>
        <v>Jan</v>
      </c>
      <c r="T3242" s="9" t="str">
        <f t="shared" si="355"/>
        <v>Feb</v>
      </c>
      <c r="U3242">
        <f t="shared" si="3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50"/>
        <v>1.1530588235294117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9" t="str">
        <f t="shared" si="354"/>
        <v>Sep</v>
      </c>
      <c r="T3243" s="9" t="str">
        <f t="shared" si="355"/>
        <v>Oct</v>
      </c>
      <c r="U3243">
        <f t="shared" si="3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50"/>
        <v>1.273042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9" t="str">
        <f t="shared" si="354"/>
        <v>Aug</v>
      </c>
      <c r="T3244" s="9" t="str">
        <f t="shared" si="355"/>
        <v>Sep</v>
      </c>
      <c r="U3244">
        <f t="shared" si="3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50"/>
        <v>1.028375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9" t="str">
        <f t="shared" si="354"/>
        <v>Sep</v>
      </c>
      <c r="T3245" s="9" t="str">
        <f t="shared" si="355"/>
        <v>Oct</v>
      </c>
      <c r="U3245">
        <f t="shared" si="3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50"/>
        <v>1.0293749999999999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9" t="str">
        <f t="shared" si="354"/>
        <v>Nov</v>
      </c>
      <c r="T3246" s="9" t="str">
        <f t="shared" si="355"/>
        <v>Dec</v>
      </c>
      <c r="U3246">
        <f t="shared" si="3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50"/>
        <v>1.043047619047619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9" t="str">
        <f t="shared" si="354"/>
        <v>May</v>
      </c>
      <c r="T3247" s="9" t="str">
        <f t="shared" si="355"/>
        <v>Jun</v>
      </c>
      <c r="U3247">
        <f t="shared" si="3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50"/>
        <v>1.1122000000000001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9" t="str">
        <f t="shared" si="354"/>
        <v>Aug</v>
      </c>
      <c r="T3248" s="9" t="str">
        <f t="shared" si="355"/>
        <v>Sep</v>
      </c>
      <c r="U3248">
        <f t="shared" si="3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50"/>
        <v>1.0586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9" t="str">
        <f t="shared" si="354"/>
        <v>Jun</v>
      </c>
      <c r="T3249" s="9" t="str">
        <f t="shared" si="355"/>
        <v>Jul</v>
      </c>
      <c r="U3249">
        <f t="shared" si="3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50"/>
        <v>1.0079166666666666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9" t="str">
        <f t="shared" si="354"/>
        <v>Mar</v>
      </c>
      <c r="T3250" s="9" t="str">
        <f t="shared" si="355"/>
        <v>Apr</v>
      </c>
      <c r="U3250">
        <f t="shared" si="3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50"/>
        <v>1.0492727272727274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9" t="str">
        <f t="shared" si="354"/>
        <v>May</v>
      </c>
      <c r="T3251" s="9" t="str">
        <f t="shared" si="355"/>
        <v>Jun</v>
      </c>
      <c r="U3251">
        <f t="shared" si="3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50"/>
        <v>1.01552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9" t="str">
        <f t="shared" si="354"/>
        <v>Oct</v>
      </c>
      <c r="T3252" s="9" t="str">
        <f t="shared" si="355"/>
        <v>Nov</v>
      </c>
      <c r="U3252">
        <f t="shared" si="3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50"/>
        <v>1.1073333333333333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 t="str">
        <f t="shared" si="354"/>
        <v>May</v>
      </c>
      <c r="T3253" s="9" t="str">
        <f t="shared" si="355"/>
        <v>Jun</v>
      </c>
      <c r="U3253">
        <f t="shared" si="3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50"/>
        <v>1.2782222222222221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 t="str">
        <f t="shared" si="354"/>
        <v>Aug</v>
      </c>
      <c r="T3254" s="9" t="str">
        <f t="shared" si="355"/>
        <v>Sep</v>
      </c>
      <c r="U3254">
        <f t="shared" si="3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50"/>
        <v>1.0182500000000001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9" t="str">
        <f t="shared" si="354"/>
        <v>Aug</v>
      </c>
      <c r="T3255" s="9" t="str">
        <f t="shared" si="355"/>
        <v>Sep</v>
      </c>
      <c r="U3255">
        <f t="shared" si="3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50"/>
        <v>1.012576923076923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9" t="str">
        <f t="shared" si="354"/>
        <v>Feb</v>
      </c>
      <c r="T3256" s="9" t="str">
        <f t="shared" si="355"/>
        <v>Mar</v>
      </c>
      <c r="U3256">
        <f t="shared" si="3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50"/>
        <v>1.75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9" t="str">
        <f t="shared" si="354"/>
        <v>Sep</v>
      </c>
      <c r="T3257" s="9" t="str">
        <f t="shared" si="355"/>
        <v>Oct</v>
      </c>
      <c r="U3257">
        <f t="shared" si="3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50"/>
        <v>1.2806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9" t="str">
        <f t="shared" si="354"/>
        <v>May</v>
      </c>
      <c r="T3258" s="9" t="str">
        <f t="shared" si="355"/>
        <v>Jun</v>
      </c>
      <c r="U3258">
        <f t="shared" si="3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50"/>
        <v>1.0629949999999999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9" t="str">
        <f t="shared" si="354"/>
        <v>Jan</v>
      </c>
      <c r="T3259" s="9" t="str">
        <f t="shared" si="355"/>
        <v>Feb</v>
      </c>
      <c r="U3259">
        <f t="shared" si="3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50"/>
        <v>1.052142857142857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9" t="str">
        <f t="shared" si="354"/>
        <v>Dec</v>
      </c>
      <c r="T3260" s="9" t="str">
        <f t="shared" si="355"/>
        <v>Jan</v>
      </c>
      <c r="U3260">
        <f t="shared" si="356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50"/>
        <v>1.0616782608695652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9" t="str">
        <f t="shared" si="354"/>
        <v>Sep</v>
      </c>
      <c r="T3261" s="9" t="str">
        <f t="shared" si="355"/>
        <v>Sep</v>
      </c>
      <c r="U3261">
        <f t="shared" si="3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50"/>
        <v>1.0924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9" t="str">
        <f t="shared" si="354"/>
        <v>Oct</v>
      </c>
      <c r="T3262" s="9" t="str">
        <f t="shared" si="355"/>
        <v>Nov</v>
      </c>
      <c r="U3262">
        <f t="shared" si="3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50"/>
        <v>1.0045454545454546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9" t="str">
        <f t="shared" si="354"/>
        <v>Jun</v>
      </c>
      <c r="T3263" s="9" t="str">
        <f t="shared" si="355"/>
        <v>Jul</v>
      </c>
      <c r="U3263">
        <f t="shared" si="3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50"/>
        <v>1.0304098360655738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9" t="str">
        <f t="shared" si="354"/>
        <v>Nov</v>
      </c>
      <c r="T3264" s="9" t="str">
        <f t="shared" si="355"/>
        <v>Dec</v>
      </c>
      <c r="U3264">
        <f t="shared" si="3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50"/>
        <v>1.121664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9" t="str">
        <f t="shared" si="354"/>
        <v>Oct</v>
      </c>
      <c r="T3265" s="9" t="str">
        <f t="shared" si="355"/>
        <v>Oct</v>
      </c>
      <c r="U3265">
        <f t="shared" si="3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50"/>
        <v>1.03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9" t="str">
        <f t="shared" si="354"/>
        <v>Jan</v>
      </c>
      <c r="T3266" s="9" t="str">
        <f t="shared" si="355"/>
        <v>Jan</v>
      </c>
      <c r="U3266">
        <f t="shared" si="3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57">E3267/D3267</f>
        <v>1.64</v>
      </c>
      <c r="P3267" s="6">
        <f t="shared" ref="P3267:P3330" si="358">E3267/L3267</f>
        <v>70.285714285714292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9" t="str">
        <f t="shared" ref="S3267:S3330" si="361">TEXT((J3267/86400)+25569+(-5/24),"mmm")</f>
        <v>Nov</v>
      </c>
      <c r="T3267" s="9" t="str">
        <f t="shared" ref="T3267:T3330" si="362">TEXT((I3267/86400)+25569+(-5/24),"mmm")</f>
        <v>Dec</v>
      </c>
      <c r="U3267">
        <f t="shared" ref="U3267:U3330" si="363">YEAR((J3267/86400)+25569+(-5/24))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57"/>
        <v>1.3128333333333333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9" t="str">
        <f t="shared" si="361"/>
        <v>May</v>
      </c>
      <c r="T3268" s="9" t="str">
        <f t="shared" si="362"/>
        <v>Jun</v>
      </c>
      <c r="U3268">
        <f t="shared" si="363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57"/>
        <v>1.0209999999999999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9" t="str">
        <f t="shared" si="361"/>
        <v>Jun</v>
      </c>
      <c r="T3269" s="9" t="str">
        <f t="shared" si="362"/>
        <v>Jul</v>
      </c>
      <c r="U3269">
        <f t="shared" si="363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57"/>
        <v>1.28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9" t="str">
        <f t="shared" si="361"/>
        <v>Aug</v>
      </c>
      <c r="T3270" s="9" t="str">
        <f t="shared" si="362"/>
        <v>Aug</v>
      </c>
      <c r="U3270">
        <f t="shared" si="363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57"/>
        <v>1.0149999999999999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9" t="str">
        <f t="shared" si="361"/>
        <v>May</v>
      </c>
      <c r="T3271" s="9" t="str">
        <f t="shared" si="362"/>
        <v>Jun</v>
      </c>
      <c r="U3271">
        <f t="shared" si="363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57"/>
        <v>1.0166666666666666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9" t="str">
        <f t="shared" si="361"/>
        <v>Jun</v>
      </c>
      <c r="T3272" s="9" t="str">
        <f t="shared" si="362"/>
        <v>Jul</v>
      </c>
      <c r="U3272">
        <f t="shared" si="363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57"/>
        <v>1.3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9" t="str">
        <f t="shared" si="361"/>
        <v>Oct</v>
      </c>
      <c r="T3273" s="9" t="str">
        <f t="shared" si="362"/>
        <v>Nov</v>
      </c>
      <c r="U3273">
        <f t="shared" si="363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57"/>
        <v>1.5443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9" t="str">
        <f t="shared" si="361"/>
        <v>Oct</v>
      </c>
      <c r="T3274" s="9" t="str">
        <f t="shared" si="362"/>
        <v>Nov</v>
      </c>
      <c r="U3274">
        <f t="shared" si="363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57"/>
        <v>1.0740000000000001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9" t="str">
        <f t="shared" si="361"/>
        <v>Aug</v>
      </c>
      <c r="T3275" s="9" t="str">
        <f t="shared" si="362"/>
        <v>Sep</v>
      </c>
      <c r="U3275">
        <f t="shared" si="363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57"/>
        <v>1.0132258064516129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9" t="str">
        <f t="shared" si="361"/>
        <v>Jan</v>
      </c>
      <c r="T3276" s="9" t="str">
        <f t="shared" si="362"/>
        <v>Mar</v>
      </c>
      <c r="U3276">
        <f t="shared" si="363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57"/>
        <v>1.0027777777777778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9" t="str">
        <f t="shared" si="361"/>
        <v>Jan</v>
      </c>
      <c r="T3277" s="9" t="str">
        <f t="shared" si="362"/>
        <v>Feb</v>
      </c>
      <c r="U3277">
        <f t="shared" si="363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57"/>
        <v>1.1684444444444444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 t="str">
        <f t="shared" si="361"/>
        <v>Feb</v>
      </c>
      <c r="T3278" s="9" t="str">
        <f t="shared" si="362"/>
        <v>Mar</v>
      </c>
      <c r="U3278">
        <f t="shared" si="363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57"/>
        <v>1.0860000000000001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9" t="str">
        <f t="shared" si="361"/>
        <v>Oct</v>
      </c>
      <c r="T3279" s="9" t="str">
        <f t="shared" si="362"/>
        <v>Nov</v>
      </c>
      <c r="U3279">
        <f t="shared" si="363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57"/>
        <v>1.034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9" t="str">
        <f t="shared" si="361"/>
        <v>Apr</v>
      </c>
      <c r="T3280" s="9" t="str">
        <f t="shared" si="362"/>
        <v>May</v>
      </c>
      <c r="U3280">
        <f t="shared" si="363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57"/>
        <v>1.1427586206896552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9" t="str">
        <f t="shared" si="361"/>
        <v>Mar</v>
      </c>
      <c r="T3281" s="9" t="str">
        <f t="shared" si="362"/>
        <v>Mar</v>
      </c>
      <c r="U3281">
        <f t="shared" si="363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57"/>
        <v>1.03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9" t="str">
        <f t="shared" si="361"/>
        <v>Apr</v>
      </c>
      <c r="T3282" s="9" t="str">
        <f t="shared" si="362"/>
        <v>Jun</v>
      </c>
      <c r="U3282">
        <f t="shared" si="363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57"/>
        <v>1.216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9" t="str">
        <f t="shared" si="361"/>
        <v>Aug</v>
      </c>
      <c r="T3283" s="9" t="str">
        <f t="shared" si="362"/>
        <v>Sep</v>
      </c>
      <c r="U3283">
        <f t="shared" si="363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57"/>
        <v>1.026467741935484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9" t="str">
        <f t="shared" si="361"/>
        <v>Mar</v>
      </c>
      <c r="T3284" s="9" t="str">
        <f t="shared" si="362"/>
        <v>Apr</v>
      </c>
      <c r="U3284">
        <f t="shared" si="363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57"/>
        <v>1.0475000000000001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9" t="str">
        <f t="shared" si="361"/>
        <v>Jan</v>
      </c>
      <c r="T3285" s="9" t="str">
        <f t="shared" si="362"/>
        <v>Feb</v>
      </c>
      <c r="U3285">
        <f t="shared" si="363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57"/>
        <v>1.016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 t="str">
        <f t="shared" si="361"/>
        <v>Jan</v>
      </c>
      <c r="T3286" s="9" t="str">
        <f t="shared" si="362"/>
        <v>Jan</v>
      </c>
      <c r="U3286">
        <f t="shared" si="363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57"/>
        <v>1.1210242048409682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9" t="str">
        <f t="shared" si="361"/>
        <v>Jan</v>
      </c>
      <c r="T3287" s="9" t="str">
        <f t="shared" si="362"/>
        <v>Feb</v>
      </c>
      <c r="U3287">
        <f t="shared" si="363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57"/>
        <v>1.0176666666666667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9" t="str">
        <f t="shared" si="361"/>
        <v>Jul</v>
      </c>
      <c r="T3288" s="9" t="str">
        <f t="shared" si="362"/>
        <v>Aug</v>
      </c>
      <c r="U3288">
        <f t="shared" si="363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57"/>
        <v>1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9" t="str">
        <f t="shared" si="361"/>
        <v>Nov</v>
      </c>
      <c r="T3289" s="9" t="str">
        <f t="shared" si="362"/>
        <v>Nov</v>
      </c>
      <c r="U3289">
        <f t="shared" si="363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57"/>
        <v>1.0026489999999999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9" t="str">
        <f t="shared" si="361"/>
        <v>May</v>
      </c>
      <c r="T3290" s="9" t="str">
        <f t="shared" si="362"/>
        <v>Jun</v>
      </c>
      <c r="U3290">
        <f t="shared" si="363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57"/>
        <v>1.3304200000000002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9" t="str">
        <f t="shared" si="361"/>
        <v>Jan</v>
      </c>
      <c r="T3291" s="9" t="str">
        <f t="shared" si="362"/>
        <v>Feb</v>
      </c>
      <c r="U3291">
        <f t="shared" si="363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57"/>
        <v>1.212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9" t="str">
        <f t="shared" si="361"/>
        <v>Feb</v>
      </c>
      <c r="T3292" s="9" t="str">
        <f t="shared" si="362"/>
        <v>Mar</v>
      </c>
      <c r="U3292">
        <f t="shared" si="363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57"/>
        <v>1.1399999999999999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9" t="str">
        <f t="shared" si="361"/>
        <v>Aug</v>
      </c>
      <c r="T3293" s="9" t="str">
        <f t="shared" si="362"/>
        <v>Sep</v>
      </c>
      <c r="U3293">
        <f t="shared" si="363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57"/>
        <v>2.8613861386138613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9" t="str">
        <f t="shared" si="361"/>
        <v>Oct</v>
      </c>
      <c r="T3294" s="9" t="str">
        <f t="shared" si="362"/>
        <v>Dec</v>
      </c>
      <c r="U3294">
        <f t="shared" si="363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57"/>
        <v>1.7044444444444444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9" t="str">
        <f t="shared" si="361"/>
        <v>Feb</v>
      </c>
      <c r="T3295" s="9" t="str">
        <f t="shared" si="362"/>
        <v>Mar</v>
      </c>
      <c r="U3295">
        <f t="shared" si="363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57"/>
        <v>1.1833333333333333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9" t="str">
        <f t="shared" si="361"/>
        <v>May</v>
      </c>
      <c r="T3296" s="9" t="str">
        <f t="shared" si="362"/>
        <v>Jun</v>
      </c>
      <c r="U3296">
        <f t="shared" si="363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57"/>
        <v>1.0285857142857142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9" t="str">
        <f t="shared" si="361"/>
        <v>Aug</v>
      </c>
      <c r="T3297" s="9" t="str">
        <f t="shared" si="362"/>
        <v>Sep</v>
      </c>
      <c r="U3297">
        <f t="shared" si="363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57"/>
        <v>1.4406666666666668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9" t="str">
        <f t="shared" si="361"/>
        <v>Nov</v>
      </c>
      <c r="T3298" s="9" t="str">
        <f t="shared" si="362"/>
        <v>Nov</v>
      </c>
      <c r="U3298">
        <f t="shared" si="363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57"/>
        <v>1.0007272727272727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9" t="str">
        <f t="shared" si="361"/>
        <v>Jul</v>
      </c>
      <c r="T3299" s="9" t="str">
        <f t="shared" si="362"/>
        <v>Jul</v>
      </c>
      <c r="U3299">
        <f t="shared" si="363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57"/>
        <v>1.0173000000000001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9" t="str">
        <f t="shared" si="361"/>
        <v>Aug</v>
      </c>
      <c r="T3300" s="9" t="str">
        <f t="shared" si="362"/>
        <v>Sep</v>
      </c>
      <c r="U3300">
        <f t="shared" si="363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57"/>
        <v>1.1619999999999999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9" t="str">
        <f t="shared" si="361"/>
        <v>Sep</v>
      </c>
      <c r="T3301" s="9" t="str">
        <f t="shared" si="362"/>
        <v>Oct</v>
      </c>
      <c r="U3301">
        <f t="shared" si="363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57"/>
        <v>1.3616666666666666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9" t="str">
        <f t="shared" si="361"/>
        <v>Apr</v>
      </c>
      <c r="T3302" s="9" t="str">
        <f t="shared" si="362"/>
        <v>Apr</v>
      </c>
      <c r="U3302">
        <f t="shared" si="363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57"/>
        <v>1.3346666666666667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9" t="str">
        <f t="shared" si="361"/>
        <v>Jun</v>
      </c>
      <c r="T3303" s="9" t="str">
        <f t="shared" si="362"/>
        <v>Aug</v>
      </c>
      <c r="U3303">
        <f t="shared" si="363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57"/>
        <v>1.0339285714285715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 t="str">
        <f t="shared" si="361"/>
        <v>Nov</v>
      </c>
      <c r="T3304" s="9" t="str">
        <f t="shared" si="362"/>
        <v>Dec</v>
      </c>
      <c r="U3304">
        <f t="shared" si="363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57"/>
        <v>1.1588888888888889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9" t="str">
        <f t="shared" si="361"/>
        <v>Feb</v>
      </c>
      <c r="T3305" s="9" t="str">
        <f t="shared" si="362"/>
        <v>Mar</v>
      </c>
      <c r="U3305">
        <f t="shared" si="363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57"/>
        <v>1.0451666666666666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9" t="str">
        <f t="shared" si="361"/>
        <v>Nov</v>
      </c>
      <c r="T3306" s="9" t="str">
        <f t="shared" si="362"/>
        <v>Dec</v>
      </c>
      <c r="U3306">
        <f t="shared" si="363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57"/>
        <v>1.0202500000000001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 t="str">
        <f t="shared" si="361"/>
        <v>Jul</v>
      </c>
      <c r="T3307" s="9" t="str">
        <f t="shared" si="362"/>
        <v>Jul</v>
      </c>
      <c r="U3307">
        <f t="shared" si="363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57"/>
        <v>1.7533333333333334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9" t="str">
        <f t="shared" si="361"/>
        <v>May</v>
      </c>
      <c r="T3308" s="9" t="str">
        <f t="shared" si="362"/>
        <v>Jun</v>
      </c>
      <c r="U3308">
        <f t="shared" si="363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57"/>
        <v>1.0668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9" t="str">
        <f t="shared" si="361"/>
        <v>Apr</v>
      </c>
      <c r="T3309" s="9" t="str">
        <f t="shared" si="362"/>
        <v>May</v>
      </c>
      <c r="U3309">
        <f t="shared" si="363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57"/>
        <v>1.2228571428571429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9" t="str">
        <f t="shared" si="361"/>
        <v>Mar</v>
      </c>
      <c r="T3310" s="9" t="str">
        <f t="shared" si="362"/>
        <v>Apr</v>
      </c>
      <c r="U3310">
        <f t="shared" si="363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57"/>
        <v>1.5942857142857143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9" t="str">
        <f t="shared" si="361"/>
        <v>Sep</v>
      </c>
      <c r="T3311" s="9" t="str">
        <f t="shared" si="362"/>
        <v>Oct</v>
      </c>
      <c r="U3311">
        <f t="shared" si="363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57"/>
        <v>1.0007692307692309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9" t="str">
        <f t="shared" si="361"/>
        <v>Sep</v>
      </c>
      <c r="T3312" s="9" t="str">
        <f t="shared" si="362"/>
        <v>Oct</v>
      </c>
      <c r="U3312">
        <f t="shared" si="363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57"/>
        <v>1.0984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9" t="str">
        <f t="shared" si="361"/>
        <v>Sep</v>
      </c>
      <c r="T3313" s="9" t="str">
        <f t="shared" si="362"/>
        <v>Oct</v>
      </c>
      <c r="U3313">
        <f t="shared" si="363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57"/>
        <v>1.0004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9" t="str">
        <f t="shared" si="361"/>
        <v>Oct</v>
      </c>
      <c r="T3314" s="9" t="str">
        <f t="shared" si="362"/>
        <v>Nov</v>
      </c>
      <c r="U3314">
        <f t="shared" si="363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57"/>
        <v>1.1605000000000001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9" t="str">
        <f t="shared" si="361"/>
        <v>Jan</v>
      </c>
      <c r="T3315" s="9" t="str">
        <f t="shared" si="362"/>
        <v>Jan</v>
      </c>
      <c r="U3315">
        <f t="shared" si="363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57"/>
        <v>2.1074999999999999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9" t="str">
        <f t="shared" si="361"/>
        <v>Apr</v>
      </c>
      <c r="T3316" s="9" t="str">
        <f t="shared" si="362"/>
        <v>May</v>
      </c>
      <c r="U3316">
        <f t="shared" si="363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57"/>
        <v>1.1000000000000001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9" t="str">
        <f t="shared" si="361"/>
        <v>Apr</v>
      </c>
      <c r="T3317" s="9" t="str">
        <f t="shared" si="362"/>
        <v>May</v>
      </c>
      <c r="U3317">
        <f t="shared" si="363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57"/>
        <v>1.0008673425918038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9" t="str">
        <f t="shared" si="361"/>
        <v>Jul</v>
      </c>
      <c r="T3318" s="9" t="str">
        <f t="shared" si="362"/>
        <v>Aug</v>
      </c>
      <c r="U3318">
        <f t="shared" si="363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57"/>
        <v>1.0619047619047619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9" t="str">
        <f t="shared" si="361"/>
        <v>May</v>
      </c>
      <c r="T3319" s="9" t="str">
        <f t="shared" si="362"/>
        <v>Jun</v>
      </c>
      <c r="U3319">
        <f t="shared" si="363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57"/>
        <v>1.256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9" t="str">
        <f t="shared" si="361"/>
        <v>Mar</v>
      </c>
      <c r="T3320" s="9" t="str">
        <f t="shared" si="362"/>
        <v>Apr</v>
      </c>
      <c r="U3320">
        <f t="shared" si="363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57"/>
        <v>1.08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 t="str">
        <f t="shared" si="361"/>
        <v>Dec</v>
      </c>
      <c r="T3321" s="9" t="str">
        <f t="shared" si="362"/>
        <v>Jan</v>
      </c>
      <c r="U3321">
        <f t="shared" si="363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57"/>
        <v>1.01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9" t="str">
        <f t="shared" si="361"/>
        <v>May</v>
      </c>
      <c r="T3322" s="9" t="str">
        <f t="shared" si="362"/>
        <v>Jun</v>
      </c>
      <c r="U3322">
        <f t="shared" si="363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57"/>
        <v>1.0740000000000001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 t="str">
        <f t="shared" si="361"/>
        <v>Oct</v>
      </c>
      <c r="T3323" s="9" t="str">
        <f t="shared" si="362"/>
        <v>Oct</v>
      </c>
      <c r="U3323">
        <f t="shared" si="363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57"/>
        <v>1.0151515151515151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9" t="str">
        <f t="shared" si="361"/>
        <v>May</v>
      </c>
      <c r="T3324" s="9" t="str">
        <f t="shared" si="362"/>
        <v>Jun</v>
      </c>
      <c r="U3324">
        <f t="shared" si="363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57"/>
        <v>1.2589999999999999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9" t="str">
        <f t="shared" si="361"/>
        <v>Aug</v>
      </c>
      <c r="T3325" s="9" t="str">
        <f t="shared" si="362"/>
        <v>Sep</v>
      </c>
      <c r="U3325">
        <f t="shared" si="363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57"/>
        <v>1.0166666666666666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 t="str">
        <f t="shared" si="361"/>
        <v>May</v>
      </c>
      <c r="T3326" s="9" t="str">
        <f t="shared" si="362"/>
        <v>Jun</v>
      </c>
      <c r="U3326">
        <f t="shared" si="363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57"/>
        <v>1.125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9" t="str">
        <f t="shared" si="361"/>
        <v>Mar</v>
      </c>
      <c r="T3327" s="9" t="str">
        <f t="shared" si="362"/>
        <v>Apr</v>
      </c>
      <c r="U3327">
        <f t="shared" si="363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57"/>
        <v>1.0137499999999999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9" t="str">
        <f t="shared" si="361"/>
        <v>Feb</v>
      </c>
      <c r="T3328" s="9" t="str">
        <f t="shared" si="362"/>
        <v>Mar</v>
      </c>
      <c r="U3328">
        <f t="shared" si="363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57"/>
        <v>1.0125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9" t="str">
        <f t="shared" si="361"/>
        <v>Apr</v>
      </c>
      <c r="T3329" s="9" t="str">
        <f t="shared" si="362"/>
        <v>May</v>
      </c>
      <c r="U3329">
        <f t="shared" si="363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57"/>
        <v>1.4638888888888888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9" t="str">
        <f t="shared" si="361"/>
        <v>Jul</v>
      </c>
      <c r="T3330" s="9" t="str">
        <f t="shared" si="362"/>
        <v>Jul</v>
      </c>
      <c r="U3330">
        <f t="shared" si="363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64">E3331/D3331</f>
        <v>1.1679999999999999</v>
      </c>
      <c r="P3331" s="6">
        <f t="shared" ref="P3331:P3394" si="365">E3331/L3331</f>
        <v>44.92307692307692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9" t="str">
        <f t="shared" ref="S3331:S3394" si="368">TEXT((J3331/86400)+25569+(-5/24),"mmm")</f>
        <v>Jul</v>
      </c>
      <c r="T3331" s="9" t="str">
        <f t="shared" ref="T3331:T3394" si="369">TEXT((I3331/86400)+25569+(-5/24),"mmm")</f>
        <v>Jul</v>
      </c>
      <c r="U3331">
        <f t="shared" ref="U3331:U3394" si="370">YEAR((J3331/86400)+25569+(-5/24))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64"/>
        <v>1.0626666666666666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9" t="str">
        <f t="shared" si="368"/>
        <v>Mar</v>
      </c>
      <c r="T3332" s="9" t="str">
        <f t="shared" si="369"/>
        <v>Apr</v>
      </c>
      <c r="U3332">
        <f t="shared" si="37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64"/>
        <v>1.0451999999999999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 t="str">
        <f t="shared" si="368"/>
        <v>Sep</v>
      </c>
      <c r="T3333" s="9" t="str">
        <f t="shared" si="369"/>
        <v>Oct</v>
      </c>
      <c r="U3333">
        <f t="shared" si="37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64"/>
        <v>1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9" t="str">
        <f t="shared" si="368"/>
        <v>Jun</v>
      </c>
      <c r="T3334" s="9" t="str">
        <f t="shared" si="369"/>
        <v>Jul</v>
      </c>
      <c r="U3334">
        <f t="shared" si="37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64"/>
        <v>1.0457142857142858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9" t="str">
        <f t="shared" si="368"/>
        <v>May</v>
      </c>
      <c r="T3335" s="9" t="str">
        <f t="shared" si="369"/>
        <v>Jun</v>
      </c>
      <c r="U3335">
        <f t="shared" si="37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64"/>
        <v>1.3862051149573753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9" t="str">
        <f t="shared" si="368"/>
        <v>Jun</v>
      </c>
      <c r="T3336" s="9" t="str">
        <f t="shared" si="369"/>
        <v>Jul</v>
      </c>
      <c r="U3336">
        <f t="shared" si="37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64"/>
        <v>1.0032000000000001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9" t="str">
        <f t="shared" si="368"/>
        <v>Jul</v>
      </c>
      <c r="T3337" s="9" t="str">
        <f t="shared" si="369"/>
        <v>Aug</v>
      </c>
      <c r="U3337">
        <f t="shared" si="37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64"/>
        <v>1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9" t="str">
        <f t="shared" si="368"/>
        <v>Mar</v>
      </c>
      <c r="T3338" s="9" t="str">
        <f t="shared" si="369"/>
        <v>Apr</v>
      </c>
      <c r="U3338">
        <f t="shared" si="37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64"/>
        <v>1.1020000000000001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9" t="str">
        <f t="shared" si="368"/>
        <v>Sep</v>
      </c>
      <c r="T3339" s="9" t="str">
        <f t="shared" si="369"/>
        <v>Oct</v>
      </c>
      <c r="U3339">
        <f t="shared" si="37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64"/>
        <v>1.0218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9" t="str">
        <f t="shared" si="368"/>
        <v>Feb</v>
      </c>
      <c r="T3340" s="9" t="str">
        <f t="shared" si="369"/>
        <v>Feb</v>
      </c>
      <c r="U3340">
        <f t="shared" si="37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64"/>
        <v>1.0435000000000001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9" t="str">
        <f t="shared" si="368"/>
        <v>Jun</v>
      </c>
      <c r="T3341" s="9" t="str">
        <f t="shared" si="369"/>
        <v>Jul</v>
      </c>
      <c r="U3341">
        <f t="shared" si="37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64"/>
        <v>1.3816666666666666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9" t="str">
        <f t="shared" si="368"/>
        <v>Nov</v>
      </c>
      <c r="T3342" s="9" t="str">
        <f t="shared" si="369"/>
        <v>Dec</v>
      </c>
      <c r="U3342">
        <f t="shared" si="37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64"/>
        <v>1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9" t="str">
        <f t="shared" si="368"/>
        <v>May</v>
      </c>
      <c r="T3343" s="9" t="str">
        <f t="shared" si="369"/>
        <v>Jun</v>
      </c>
      <c r="U3343">
        <f t="shared" si="37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64"/>
        <v>1.0166666666666666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9" t="str">
        <f t="shared" si="368"/>
        <v>Feb</v>
      </c>
      <c r="T3344" s="9" t="str">
        <f t="shared" si="369"/>
        <v>Mar</v>
      </c>
      <c r="U3344">
        <f t="shared" si="37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64"/>
        <v>1.7142857142857142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9" t="str">
        <f t="shared" si="368"/>
        <v>Mar</v>
      </c>
      <c r="T3345" s="9" t="str">
        <f t="shared" si="369"/>
        <v>Apr</v>
      </c>
      <c r="U3345">
        <f t="shared" si="37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64"/>
        <v>1.0144444444444445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9" t="str">
        <f t="shared" si="368"/>
        <v>Jul</v>
      </c>
      <c r="T3346" s="9" t="str">
        <f t="shared" si="369"/>
        <v>Aug</v>
      </c>
      <c r="U3346">
        <f t="shared" si="37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64"/>
        <v>1.3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9" t="str">
        <f t="shared" si="368"/>
        <v>Feb</v>
      </c>
      <c r="T3347" s="9" t="str">
        <f t="shared" si="369"/>
        <v>Apr</v>
      </c>
      <c r="U3347">
        <f t="shared" si="37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64"/>
        <v>1.1000000000000001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9" t="str">
        <f t="shared" si="368"/>
        <v>Feb</v>
      </c>
      <c r="T3348" s="9" t="str">
        <f t="shared" si="369"/>
        <v>Feb</v>
      </c>
      <c r="U3348">
        <f t="shared" si="37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64"/>
        <v>1.1944999999999999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9" t="str">
        <f t="shared" si="368"/>
        <v>Apr</v>
      </c>
      <c r="T3349" s="9" t="str">
        <f t="shared" si="369"/>
        <v>May</v>
      </c>
      <c r="U3349">
        <f t="shared" si="37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64"/>
        <v>1.002909090909091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9" t="str">
        <f t="shared" si="368"/>
        <v>Apr</v>
      </c>
      <c r="T3350" s="9" t="str">
        <f t="shared" si="369"/>
        <v>Apr</v>
      </c>
      <c r="U3350">
        <f t="shared" si="37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64"/>
        <v>1.534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9" t="str">
        <f t="shared" si="368"/>
        <v>May</v>
      </c>
      <c r="T3351" s="9" t="str">
        <f t="shared" si="369"/>
        <v>Jun</v>
      </c>
      <c r="U3351">
        <f t="shared" si="37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64"/>
        <v>1.0442857142857143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9" t="str">
        <f t="shared" si="368"/>
        <v>Oct</v>
      </c>
      <c r="T3352" s="9" t="str">
        <f t="shared" si="369"/>
        <v>Nov</v>
      </c>
      <c r="U3352">
        <f t="shared" si="37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64"/>
        <v>1.0109999999999999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9" t="str">
        <f t="shared" si="368"/>
        <v>Jun</v>
      </c>
      <c r="T3353" s="9" t="str">
        <f t="shared" si="369"/>
        <v>Jul</v>
      </c>
      <c r="U3353">
        <f t="shared" si="37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64"/>
        <v>1.0751999999999999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9" t="str">
        <f t="shared" si="368"/>
        <v>May</v>
      </c>
      <c r="T3354" s="9" t="str">
        <f t="shared" si="369"/>
        <v>Jul</v>
      </c>
      <c r="U3354">
        <f t="shared" si="37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64"/>
        <v>3.15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9" t="str">
        <f t="shared" si="368"/>
        <v>Apr</v>
      </c>
      <c r="T3355" s="9" t="str">
        <f t="shared" si="369"/>
        <v>May</v>
      </c>
      <c r="U3355">
        <f t="shared" si="37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64"/>
        <v>1.0193333333333334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9" t="str">
        <f t="shared" si="368"/>
        <v>Sep</v>
      </c>
      <c r="T3356" s="9" t="str">
        <f t="shared" si="369"/>
        <v>Oct</v>
      </c>
      <c r="U3356">
        <f t="shared" si="37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64"/>
        <v>1.2628571428571429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9" t="str">
        <f t="shared" si="368"/>
        <v>Apr</v>
      </c>
      <c r="T3357" s="9" t="str">
        <f t="shared" si="369"/>
        <v>May</v>
      </c>
      <c r="U3357">
        <f t="shared" si="37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64"/>
        <v>1.014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9" t="str">
        <f t="shared" si="368"/>
        <v>Jun</v>
      </c>
      <c r="T3358" s="9" t="str">
        <f t="shared" si="369"/>
        <v>Jul</v>
      </c>
      <c r="U3358">
        <f t="shared" si="37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64"/>
        <v>1.01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9" t="str">
        <f t="shared" si="368"/>
        <v>Jul</v>
      </c>
      <c r="T3359" s="9" t="str">
        <f t="shared" si="369"/>
        <v>Aug</v>
      </c>
      <c r="U3359">
        <f t="shared" si="37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64"/>
        <v>1.0299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9" t="str">
        <f t="shared" si="368"/>
        <v>Oct</v>
      </c>
      <c r="T3360" s="9" t="str">
        <f t="shared" si="369"/>
        <v>Nov</v>
      </c>
      <c r="U3360">
        <f t="shared" si="37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64"/>
        <v>1.0625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9" t="str">
        <f t="shared" si="368"/>
        <v>Jan</v>
      </c>
      <c r="T3361" s="9" t="str">
        <f t="shared" si="369"/>
        <v>Feb</v>
      </c>
      <c r="U3361">
        <f t="shared" si="37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64"/>
        <v>1.0137777777777779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9" t="str">
        <f t="shared" si="368"/>
        <v>Nov</v>
      </c>
      <c r="T3362" s="9" t="str">
        <f t="shared" si="369"/>
        <v>Dec</v>
      </c>
      <c r="U3362">
        <f t="shared" si="37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64"/>
        <v>1.1346000000000001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9" t="str">
        <f t="shared" si="368"/>
        <v>Aug</v>
      </c>
      <c r="T3363" s="9" t="str">
        <f t="shared" si="369"/>
        <v>Sep</v>
      </c>
      <c r="U3363">
        <f t="shared" si="37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64"/>
        <v>2.1800000000000002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9" t="str">
        <f t="shared" si="368"/>
        <v>Feb</v>
      </c>
      <c r="T3364" s="9" t="str">
        <f t="shared" si="369"/>
        <v>Mar</v>
      </c>
      <c r="U3364">
        <f t="shared" si="37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64"/>
        <v>1.0141935483870967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9" t="str">
        <f t="shared" si="368"/>
        <v>Jul</v>
      </c>
      <c r="T3365" s="9" t="str">
        <f t="shared" si="369"/>
        <v>Aug</v>
      </c>
      <c r="U3365">
        <f t="shared" si="37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64"/>
        <v>1.0593333333333332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9" t="str">
        <f t="shared" si="368"/>
        <v>Feb</v>
      </c>
      <c r="T3366" s="9" t="str">
        <f t="shared" si="369"/>
        <v>Mar</v>
      </c>
      <c r="U3366">
        <f t="shared" si="37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64"/>
        <v>1.04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9" t="str">
        <f t="shared" si="368"/>
        <v>Nov</v>
      </c>
      <c r="T3367" s="9" t="str">
        <f t="shared" si="369"/>
        <v>Dec</v>
      </c>
      <c r="U3367">
        <f t="shared" si="37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64"/>
        <v>2.21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9" t="str">
        <f t="shared" si="368"/>
        <v>Apr</v>
      </c>
      <c r="T3368" s="9" t="str">
        <f t="shared" si="369"/>
        <v>May</v>
      </c>
      <c r="U3368">
        <f t="shared" si="37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64"/>
        <v>1.1866666666666668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9" t="str">
        <f t="shared" si="368"/>
        <v>Jul</v>
      </c>
      <c r="T3369" s="9" t="str">
        <f t="shared" si="369"/>
        <v>Aug</v>
      </c>
      <c r="U3369">
        <f t="shared" si="37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64"/>
        <v>1.046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9" t="str">
        <f t="shared" si="368"/>
        <v>Nov</v>
      </c>
      <c r="T3370" s="9" t="str">
        <f t="shared" si="369"/>
        <v>Jan</v>
      </c>
      <c r="U3370">
        <f t="shared" si="37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64"/>
        <v>1.0389999999999999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9" t="str">
        <f t="shared" si="368"/>
        <v>Nov</v>
      </c>
      <c r="T3371" s="9" t="str">
        <f t="shared" si="369"/>
        <v>Jan</v>
      </c>
      <c r="U3371">
        <f t="shared" si="37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64"/>
        <v>1.1773333333333333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9" t="str">
        <f t="shared" si="368"/>
        <v>Nov</v>
      </c>
      <c r="T3372" s="9" t="str">
        <f t="shared" si="369"/>
        <v>Dec</v>
      </c>
      <c r="U3372">
        <f t="shared" si="37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64"/>
        <v>1.385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9" t="str">
        <f t="shared" si="368"/>
        <v>Nov</v>
      </c>
      <c r="T3373" s="9" t="str">
        <f t="shared" si="369"/>
        <v>Dec</v>
      </c>
      <c r="U3373">
        <f t="shared" si="370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64"/>
        <v>1.0349999999999999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9" t="str">
        <f t="shared" si="368"/>
        <v>Aug</v>
      </c>
      <c r="T3374" s="9" t="str">
        <f t="shared" si="369"/>
        <v>Aug</v>
      </c>
      <c r="U3374">
        <f t="shared" si="370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64"/>
        <v>1.0024999999999999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9" t="str">
        <f t="shared" si="368"/>
        <v>Jun</v>
      </c>
      <c r="T3375" s="9" t="str">
        <f t="shared" si="369"/>
        <v>Jul</v>
      </c>
      <c r="U3375">
        <f t="shared" si="370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64"/>
        <v>1.0657142857142856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9" t="str">
        <f t="shared" si="368"/>
        <v>Sep</v>
      </c>
      <c r="T3376" s="9" t="str">
        <f t="shared" si="369"/>
        <v>Oct</v>
      </c>
      <c r="U3376">
        <f t="shared" si="370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64"/>
        <v>1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9" t="str">
        <f t="shared" si="368"/>
        <v>May</v>
      </c>
      <c r="T3377" s="9" t="str">
        <f t="shared" si="369"/>
        <v>May</v>
      </c>
      <c r="U3377">
        <f t="shared" si="370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64"/>
        <v>1.0001249999999999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9" t="str">
        <f t="shared" si="368"/>
        <v>Feb</v>
      </c>
      <c r="T3378" s="9" t="str">
        <f t="shared" si="369"/>
        <v>Apr</v>
      </c>
      <c r="U3378">
        <f t="shared" si="370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64"/>
        <v>1.0105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9" t="str">
        <f t="shared" si="368"/>
        <v>Feb</v>
      </c>
      <c r="T3379" s="9" t="str">
        <f t="shared" si="369"/>
        <v>Mar</v>
      </c>
      <c r="U3379">
        <f t="shared" si="370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64"/>
        <v>1.0763636363636364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9" t="str">
        <f t="shared" si="368"/>
        <v>Aug</v>
      </c>
      <c r="T3380" s="9" t="str">
        <f t="shared" si="369"/>
        <v>Aug</v>
      </c>
      <c r="U3380">
        <f t="shared" si="370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64"/>
        <v>1.0365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9" t="str">
        <f t="shared" si="368"/>
        <v>Aug</v>
      </c>
      <c r="T3381" s="9" t="str">
        <f t="shared" si="369"/>
        <v>Aug</v>
      </c>
      <c r="U3381">
        <f t="shared" si="370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64"/>
        <v>1.0443333333333333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9" t="str">
        <f t="shared" si="368"/>
        <v>Oct</v>
      </c>
      <c r="T3382" s="9" t="str">
        <f t="shared" si="369"/>
        <v>Nov</v>
      </c>
      <c r="U3382">
        <f t="shared" si="370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64"/>
        <v>1.0225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9" t="str">
        <f t="shared" si="368"/>
        <v>Feb</v>
      </c>
      <c r="T3383" s="9" t="str">
        <f t="shared" si="369"/>
        <v>Mar</v>
      </c>
      <c r="U3383">
        <f t="shared" si="370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64"/>
        <v>1.0074285714285713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9" t="str">
        <f t="shared" si="368"/>
        <v>Jul</v>
      </c>
      <c r="T3384" s="9" t="str">
        <f t="shared" si="369"/>
        <v>Aug</v>
      </c>
      <c r="U3384">
        <f t="shared" si="370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64"/>
        <v>1.1171428571428572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9" t="str">
        <f t="shared" si="368"/>
        <v>Jun</v>
      </c>
      <c r="T3385" s="9" t="str">
        <f t="shared" si="369"/>
        <v>Jun</v>
      </c>
      <c r="U3385">
        <f t="shared" si="370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64"/>
        <v>1.0001100000000001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9" t="str">
        <f t="shared" si="368"/>
        <v>Oct</v>
      </c>
      <c r="T3386" s="9" t="str">
        <f t="shared" si="369"/>
        <v>Nov</v>
      </c>
      <c r="U3386">
        <f t="shared" si="370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64"/>
        <v>1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9" t="str">
        <f t="shared" si="368"/>
        <v>Nov</v>
      </c>
      <c r="T3387" s="9" t="str">
        <f t="shared" si="369"/>
        <v>Dec</v>
      </c>
      <c r="U3387">
        <f t="shared" si="370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64"/>
        <v>1.05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9" t="str">
        <f t="shared" si="368"/>
        <v>Nov</v>
      </c>
      <c r="T3388" s="9" t="str">
        <f t="shared" si="369"/>
        <v>Dec</v>
      </c>
      <c r="U3388">
        <f t="shared" si="370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64"/>
        <v>1.1686666666666667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9" t="str">
        <f t="shared" si="368"/>
        <v>Nov</v>
      </c>
      <c r="T3389" s="9" t="str">
        <f t="shared" si="369"/>
        <v>Dec</v>
      </c>
      <c r="U3389">
        <f t="shared" si="370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64"/>
        <v>1.038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9" t="str">
        <f t="shared" si="368"/>
        <v>May</v>
      </c>
      <c r="T3390" s="9" t="str">
        <f t="shared" si="369"/>
        <v>Jun</v>
      </c>
      <c r="U3390">
        <f t="shared" si="370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64"/>
        <v>1.145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9" t="str">
        <f t="shared" si="368"/>
        <v>May</v>
      </c>
      <c r="T3391" s="9" t="str">
        <f t="shared" si="369"/>
        <v>Jun</v>
      </c>
      <c r="U3391">
        <f t="shared" si="370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64"/>
        <v>1.024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9" t="str">
        <f t="shared" si="368"/>
        <v>Jun</v>
      </c>
      <c r="T3392" s="9" t="str">
        <f t="shared" si="369"/>
        <v>Jul</v>
      </c>
      <c r="U3392">
        <f t="shared" si="370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64"/>
        <v>2.23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9" t="str">
        <f t="shared" si="368"/>
        <v>Jul</v>
      </c>
      <c r="T3393" s="9" t="str">
        <f t="shared" si="369"/>
        <v>Aug</v>
      </c>
      <c r="U3393">
        <f t="shared" si="370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64"/>
        <v>1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9" t="str">
        <f t="shared" si="368"/>
        <v>Mar</v>
      </c>
      <c r="T3394" s="9" t="str">
        <f t="shared" si="369"/>
        <v>May</v>
      </c>
      <c r="U3394">
        <f t="shared" si="370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71">E3395/D3395</f>
        <v>1.0580000000000001</v>
      </c>
      <c r="P3395" s="6">
        <f t="shared" ref="P3395:P3458" si="372">E3395/L3395</f>
        <v>36.06818181818182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9" t="str">
        <f t="shared" ref="S3395:S3458" si="375">TEXT((J3395/86400)+25569+(-5/24),"mmm")</f>
        <v>Oct</v>
      </c>
      <c r="T3395" s="9" t="str">
        <f t="shared" ref="T3395:T3458" si="376">TEXT((I3395/86400)+25569+(-5/24),"mmm")</f>
        <v>Nov</v>
      </c>
      <c r="U3395">
        <f t="shared" ref="U3395:U3458" si="377">YEAR((J3395/86400)+25569+(-5/24))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71"/>
        <v>1.4236363636363636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9" t="str">
        <f t="shared" si="375"/>
        <v>Jun</v>
      </c>
      <c r="T3396" s="9" t="str">
        <f t="shared" si="376"/>
        <v>Jul</v>
      </c>
      <c r="U3396">
        <f t="shared" si="377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71"/>
        <v>1.84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9" t="str">
        <f t="shared" si="375"/>
        <v>May</v>
      </c>
      <c r="T3397" s="9" t="str">
        <f t="shared" si="376"/>
        <v>May</v>
      </c>
      <c r="U3397">
        <f t="shared" si="377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71"/>
        <v>1.0433333333333332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9" t="str">
        <f t="shared" si="375"/>
        <v>May</v>
      </c>
      <c r="T3398" s="9" t="str">
        <f t="shared" si="376"/>
        <v>May</v>
      </c>
      <c r="U3398">
        <f t="shared" si="377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71"/>
        <v>1.1200000000000001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9" t="str">
        <f t="shared" si="375"/>
        <v>Jan</v>
      </c>
      <c r="T3399" s="9" t="str">
        <f t="shared" si="376"/>
        <v>Feb</v>
      </c>
      <c r="U3399">
        <f t="shared" si="377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71"/>
        <v>1.1107499999999999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9" t="str">
        <f t="shared" si="375"/>
        <v>Oct</v>
      </c>
      <c r="T3400" s="9" t="str">
        <f t="shared" si="376"/>
        <v>Nov</v>
      </c>
      <c r="U3400">
        <f t="shared" si="377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71"/>
        <v>1.0375000000000001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9" t="str">
        <f t="shared" si="375"/>
        <v>Jan</v>
      </c>
      <c r="T3401" s="9" t="str">
        <f t="shared" si="376"/>
        <v>Feb</v>
      </c>
      <c r="U3401">
        <f t="shared" si="377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71"/>
        <v>1.0041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9" t="str">
        <f t="shared" si="375"/>
        <v>Jul</v>
      </c>
      <c r="T3402" s="9" t="str">
        <f t="shared" si="376"/>
        <v>Aug</v>
      </c>
      <c r="U3402">
        <f t="shared" si="377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71"/>
        <v>1.0186206896551724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9" t="str">
        <f t="shared" si="375"/>
        <v>Jul</v>
      </c>
      <c r="T3403" s="9" t="str">
        <f t="shared" si="376"/>
        <v>Aug</v>
      </c>
      <c r="U3403">
        <f t="shared" si="377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71"/>
        <v>1.0976666666666666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9" t="str">
        <f t="shared" si="375"/>
        <v>Oct</v>
      </c>
      <c r="T3404" s="9" t="str">
        <f t="shared" si="376"/>
        <v>Nov</v>
      </c>
      <c r="U3404">
        <f t="shared" si="377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71"/>
        <v>1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9" t="str">
        <f t="shared" si="375"/>
        <v>May</v>
      </c>
      <c r="T3405" s="9" t="str">
        <f t="shared" si="376"/>
        <v>Jun</v>
      </c>
      <c r="U3405">
        <f t="shared" si="377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71"/>
        <v>1.22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9" t="str">
        <f t="shared" si="375"/>
        <v>May</v>
      </c>
      <c r="T3406" s="9" t="str">
        <f t="shared" si="376"/>
        <v>Jun</v>
      </c>
      <c r="U3406">
        <f t="shared" si="377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71"/>
        <v>1.3757142857142857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9" t="str">
        <f t="shared" si="375"/>
        <v>Feb</v>
      </c>
      <c r="T3407" s="9" t="str">
        <f t="shared" si="376"/>
        <v>Mar</v>
      </c>
      <c r="U3407">
        <f t="shared" si="377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71"/>
        <v>1.0031000000000001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9" t="str">
        <f t="shared" si="375"/>
        <v>Jun</v>
      </c>
      <c r="T3408" s="9" t="str">
        <f t="shared" si="376"/>
        <v>Jul</v>
      </c>
      <c r="U3408">
        <f t="shared" si="377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71"/>
        <v>1.071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9" t="str">
        <f t="shared" si="375"/>
        <v>Jun</v>
      </c>
      <c r="T3409" s="9" t="str">
        <f t="shared" si="376"/>
        <v>Jul</v>
      </c>
      <c r="U3409">
        <f t="shared" si="377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71"/>
        <v>2.11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9" t="str">
        <f t="shared" si="375"/>
        <v>Jun</v>
      </c>
      <c r="T3410" s="9" t="str">
        <f t="shared" si="376"/>
        <v>Jul</v>
      </c>
      <c r="U3410">
        <f t="shared" si="377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71"/>
        <v>1.236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9" t="str">
        <f t="shared" si="375"/>
        <v>Jun</v>
      </c>
      <c r="T3411" s="9" t="str">
        <f t="shared" si="376"/>
        <v>Jul</v>
      </c>
      <c r="U3411">
        <f t="shared" si="377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71"/>
        <v>1.085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9" t="str">
        <f t="shared" si="375"/>
        <v>May</v>
      </c>
      <c r="T3412" s="9" t="str">
        <f t="shared" si="376"/>
        <v>Jun</v>
      </c>
      <c r="U3412">
        <f t="shared" si="377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71"/>
        <v>1.0356666666666667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9" t="str">
        <f t="shared" si="375"/>
        <v>Sep</v>
      </c>
      <c r="T3413" s="9" t="str">
        <f t="shared" si="376"/>
        <v>Oct</v>
      </c>
      <c r="U3413">
        <f t="shared" si="377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71"/>
        <v>1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9" t="str">
        <f t="shared" si="375"/>
        <v>Aug</v>
      </c>
      <c r="T3414" s="9" t="str">
        <f t="shared" si="376"/>
        <v>Sep</v>
      </c>
      <c r="U3414">
        <f t="shared" si="377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71"/>
        <v>1.3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9" t="str">
        <f t="shared" si="375"/>
        <v>Feb</v>
      </c>
      <c r="T3415" s="9" t="str">
        <f t="shared" si="376"/>
        <v>Feb</v>
      </c>
      <c r="U3415">
        <f t="shared" si="377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71"/>
        <v>1.0349999999999999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9" t="str">
        <f t="shared" si="375"/>
        <v>Nov</v>
      </c>
      <c r="T3416" s="9" t="str">
        <f t="shared" si="376"/>
        <v>Dec</v>
      </c>
      <c r="U3416">
        <f t="shared" si="377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71"/>
        <v>1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9" t="str">
        <f t="shared" si="375"/>
        <v>Apr</v>
      </c>
      <c r="T3417" s="9" t="str">
        <f t="shared" si="376"/>
        <v>Apr</v>
      </c>
      <c r="U3417">
        <f t="shared" si="377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71"/>
        <v>1.196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9" t="str">
        <f t="shared" si="375"/>
        <v>Mar</v>
      </c>
      <c r="T3418" s="9" t="str">
        <f t="shared" si="376"/>
        <v>Apr</v>
      </c>
      <c r="U3418">
        <f t="shared" si="377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71"/>
        <v>1.0000058823529412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9" t="str">
        <f t="shared" si="375"/>
        <v>Sep</v>
      </c>
      <c r="T3419" s="9" t="str">
        <f t="shared" si="376"/>
        <v>Oct</v>
      </c>
      <c r="U3419">
        <f t="shared" si="377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71"/>
        <v>1.00875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9" t="str">
        <f t="shared" si="375"/>
        <v>Apr</v>
      </c>
      <c r="T3420" s="9" t="str">
        <f t="shared" si="376"/>
        <v>May</v>
      </c>
      <c r="U3420">
        <f t="shared" si="377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71"/>
        <v>1.0654545454545454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9" t="str">
        <f t="shared" si="375"/>
        <v>Mar</v>
      </c>
      <c r="T3421" s="9" t="str">
        <f t="shared" si="376"/>
        <v>Apr</v>
      </c>
      <c r="U3421">
        <f t="shared" si="377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71"/>
        <v>1.38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9" t="str">
        <f t="shared" si="375"/>
        <v>Feb</v>
      </c>
      <c r="T3422" s="9" t="str">
        <f t="shared" si="376"/>
        <v>Feb</v>
      </c>
      <c r="U3422">
        <f t="shared" si="377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71"/>
        <v>1.0115000000000001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9" t="str">
        <f t="shared" si="375"/>
        <v>Feb</v>
      </c>
      <c r="T3423" s="9" t="str">
        <f t="shared" si="376"/>
        <v>Mar</v>
      </c>
      <c r="U3423">
        <f t="shared" si="377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71"/>
        <v>1.091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9" t="str">
        <f t="shared" si="375"/>
        <v>Nov</v>
      </c>
      <c r="T3424" s="9" t="str">
        <f t="shared" si="376"/>
        <v>Dec</v>
      </c>
      <c r="U3424">
        <f t="shared" si="377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71"/>
        <v>1.4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9" t="str">
        <f t="shared" si="375"/>
        <v>Mar</v>
      </c>
      <c r="T3425" s="9" t="str">
        <f t="shared" si="376"/>
        <v>Apr</v>
      </c>
      <c r="U3425">
        <f t="shared" si="377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71"/>
        <v>1.0358333333333334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9" t="str">
        <f t="shared" si="375"/>
        <v>Jan</v>
      </c>
      <c r="T3426" s="9" t="str">
        <f t="shared" si="376"/>
        <v>Feb</v>
      </c>
      <c r="U3426">
        <f t="shared" si="377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71"/>
        <v>1.0297033333333332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9" t="str">
        <f t="shared" si="375"/>
        <v>Sep</v>
      </c>
      <c r="T3427" s="9" t="str">
        <f t="shared" si="376"/>
        <v>Oct</v>
      </c>
      <c r="U3427">
        <f t="shared" si="377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71"/>
        <v>1.0813333333333333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9" t="str">
        <f t="shared" si="375"/>
        <v>Sep</v>
      </c>
      <c r="T3428" s="9" t="str">
        <f t="shared" si="376"/>
        <v>Sep</v>
      </c>
      <c r="U3428">
        <f t="shared" si="377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71"/>
        <v>1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9" t="str">
        <f t="shared" si="375"/>
        <v>Jun</v>
      </c>
      <c r="T3429" s="9" t="str">
        <f t="shared" si="376"/>
        <v>Jul</v>
      </c>
      <c r="U3429">
        <f t="shared" si="377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71"/>
        <v>1.0275000000000001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9" t="str">
        <f t="shared" si="375"/>
        <v>Feb</v>
      </c>
      <c r="T3430" s="9" t="str">
        <f t="shared" si="376"/>
        <v>Feb</v>
      </c>
      <c r="U3430">
        <f t="shared" si="377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71"/>
        <v>1.3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 t="str">
        <f t="shared" si="375"/>
        <v>Oct</v>
      </c>
      <c r="T3431" s="9" t="str">
        <f t="shared" si="376"/>
        <v>Nov</v>
      </c>
      <c r="U3431">
        <f t="shared" si="377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71"/>
        <v>1.0854949999999999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9" t="str">
        <f t="shared" si="375"/>
        <v>Jun</v>
      </c>
      <c r="T3432" s="9" t="str">
        <f t="shared" si="376"/>
        <v>Jul</v>
      </c>
      <c r="U3432">
        <f t="shared" si="377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71"/>
        <v>1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9" t="str">
        <f t="shared" si="375"/>
        <v>Jul</v>
      </c>
      <c r="T3433" s="9" t="str">
        <f t="shared" si="376"/>
        <v>Aug</v>
      </c>
      <c r="U3433">
        <f t="shared" si="377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71"/>
        <v>1.0965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9" t="str">
        <f t="shared" si="375"/>
        <v>Jan</v>
      </c>
      <c r="T3434" s="9" t="str">
        <f t="shared" si="376"/>
        <v>Feb</v>
      </c>
      <c r="U3434">
        <f t="shared" si="377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71"/>
        <v>1.0026315789473683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9" t="str">
        <f t="shared" si="375"/>
        <v>May</v>
      </c>
      <c r="T3435" s="9" t="str">
        <f t="shared" si="376"/>
        <v>Jun</v>
      </c>
      <c r="U3435">
        <f t="shared" si="377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71"/>
        <v>1.0555000000000001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9" t="str">
        <f t="shared" si="375"/>
        <v>Jun</v>
      </c>
      <c r="T3436" s="9" t="str">
        <f t="shared" si="376"/>
        <v>Jul</v>
      </c>
      <c r="U3436">
        <f t="shared" si="377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71"/>
        <v>1.1200000000000001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9" t="str">
        <f t="shared" si="375"/>
        <v>Jul</v>
      </c>
      <c r="T3437" s="9" t="str">
        <f t="shared" si="376"/>
        <v>Aug</v>
      </c>
      <c r="U3437">
        <f t="shared" si="377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71"/>
        <v>1.0589999999999999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9" t="str">
        <f t="shared" si="375"/>
        <v>Jul</v>
      </c>
      <c r="T3438" s="9" t="str">
        <f t="shared" si="376"/>
        <v>Aug</v>
      </c>
      <c r="U3438">
        <f t="shared" si="377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71"/>
        <v>1.01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9" t="str">
        <f t="shared" si="375"/>
        <v>Jul</v>
      </c>
      <c r="T3439" s="9" t="str">
        <f t="shared" si="376"/>
        <v>Aug</v>
      </c>
      <c r="U3439">
        <f t="shared" si="377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71"/>
        <v>1.042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9" t="str">
        <f t="shared" si="375"/>
        <v>Apr</v>
      </c>
      <c r="T3440" s="9" t="str">
        <f t="shared" si="376"/>
        <v>May</v>
      </c>
      <c r="U3440">
        <f t="shared" si="377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71"/>
        <v>1.3467833333333334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9" t="str">
        <f t="shared" si="375"/>
        <v>Jan</v>
      </c>
      <c r="T3441" s="9" t="str">
        <f t="shared" si="376"/>
        <v>Jan</v>
      </c>
      <c r="U3441">
        <f t="shared" si="377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71"/>
        <v>1.052184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9" t="str">
        <f t="shared" si="375"/>
        <v>Jun</v>
      </c>
      <c r="T3442" s="9" t="str">
        <f t="shared" si="376"/>
        <v>Jul</v>
      </c>
      <c r="U3442">
        <f t="shared" si="377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71"/>
        <v>1.026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9" t="str">
        <f t="shared" si="375"/>
        <v>Oct</v>
      </c>
      <c r="T3443" s="9" t="str">
        <f t="shared" si="376"/>
        <v>Nov</v>
      </c>
      <c r="U3443">
        <f t="shared" si="377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71"/>
        <v>1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 t="str">
        <f t="shared" si="375"/>
        <v>Apr</v>
      </c>
      <c r="T3444" s="9" t="str">
        <f t="shared" si="376"/>
        <v>May</v>
      </c>
      <c r="U3444">
        <f t="shared" si="377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71"/>
        <v>1.855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9" t="str">
        <f t="shared" si="375"/>
        <v>Aug</v>
      </c>
      <c r="T3445" s="9" t="str">
        <f t="shared" si="376"/>
        <v>Sep</v>
      </c>
      <c r="U3445">
        <f t="shared" si="377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71"/>
        <v>2.89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 t="str">
        <f t="shared" si="375"/>
        <v>May</v>
      </c>
      <c r="T3446" s="9" t="str">
        <f t="shared" si="376"/>
        <v>Jun</v>
      </c>
      <c r="U3446">
        <f t="shared" si="377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71"/>
        <v>1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9" t="str">
        <f t="shared" si="375"/>
        <v>Sep</v>
      </c>
      <c r="T3447" s="9" t="str">
        <f t="shared" si="376"/>
        <v>Oct</v>
      </c>
      <c r="U3447">
        <f t="shared" si="377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71"/>
        <v>1.0820000000000001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 t="str">
        <f t="shared" si="375"/>
        <v>Jan</v>
      </c>
      <c r="T3448" s="9" t="str">
        <f t="shared" si="376"/>
        <v>Feb</v>
      </c>
      <c r="U3448">
        <f t="shared" si="377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71"/>
        <v>1.0780000000000001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9" t="str">
        <f t="shared" si="375"/>
        <v>Feb</v>
      </c>
      <c r="T3449" s="9" t="str">
        <f t="shared" si="376"/>
        <v>Mar</v>
      </c>
      <c r="U3449">
        <f t="shared" si="377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71"/>
        <v>1.0976190476190477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9" t="str">
        <f t="shared" si="375"/>
        <v>Nov</v>
      </c>
      <c r="T3450" s="9" t="str">
        <f t="shared" si="376"/>
        <v>Dec</v>
      </c>
      <c r="U3450">
        <f t="shared" si="377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71"/>
        <v>1.70625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 t="str">
        <f t="shared" si="375"/>
        <v>Jun</v>
      </c>
      <c r="T3451" s="9" t="str">
        <f t="shared" si="376"/>
        <v>Jul</v>
      </c>
      <c r="U3451">
        <f t="shared" si="377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71"/>
        <v>1.52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9" t="str">
        <f t="shared" si="375"/>
        <v>Feb</v>
      </c>
      <c r="T3452" s="9" t="str">
        <f t="shared" si="376"/>
        <v>Apr</v>
      </c>
      <c r="U3452">
        <f t="shared" si="377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71"/>
        <v>1.0123076923076924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9" t="str">
        <f t="shared" si="375"/>
        <v>Mar</v>
      </c>
      <c r="T3453" s="9" t="str">
        <f t="shared" si="376"/>
        <v>Apr</v>
      </c>
      <c r="U3453">
        <f t="shared" si="377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71"/>
        <v>1.532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9" t="str">
        <f t="shared" si="375"/>
        <v>Jun</v>
      </c>
      <c r="T3454" s="9" t="str">
        <f t="shared" si="376"/>
        <v>Jul</v>
      </c>
      <c r="U3454">
        <f t="shared" si="377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71"/>
        <v>1.2833333333333334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9" t="str">
        <f t="shared" si="375"/>
        <v>Jun</v>
      </c>
      <c r="T3455" s="9" t="str">
        <f t="shared" si="376"/>
        <v>Aug</v>
      </c>
      <c r="U3455">
        <f t="shared" si="377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71"/>
        <v>1.0071428571428571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9" t="str">
        <f t="shared" si="375"/>
        <v>Jul</v>
      </c>
      <c r="T3456" s="9" t="str">
        <f t="shared" si="376"/>
        <v>Jul</v>
      </c>
      <c r="U3456">
        <f t="shared" si="377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71"/>
        <v>1.0065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9" t="str">
        <f t="shared" si="375"/>
        <v>Sep</v>
      </c>
      <c r="T3457" s="9" t="str">
        <f t="shared" si="376"/>
        <v>Oct</v>
      </c>
      <c r="U3457">
        <f t="shared" si="377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71"/>
        <v>1.913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9" t="str">
        <f t="shared" si="375"/>
        <v>Jun</v>
      </c>
      <c r="T3458" s="9" t="str">
        <f t="shared" si="376"/>
        <v>Aug</v>
      </c>
      <c r="U3458">
        <f t="shared" si="377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78">E3459/D3459</f>
        <v>1.4019999999999999</v>
      </c>
      <c r="P3459" s="6">
        <f t="shared" ref="P3459:P3522" si="379">E3459/L3459</f>
        <v>50.981818181818184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9" t="str">
        <f t="shared" ref="S3459:S3522" si="382">TEXT((J3459/86400)+25569+(-5/24),"mmm")</f>
        <v>Jan</v>
      </c>
      <c r="T3459" s="9" t="str">
        <f t="shared" ref="T3459:T3522" si="383">TEXT((I3459/86400)+25569+(-5/24),"mmm")</f>
        <v>Feb</v>
      </c>
      <c r="U3459">
        <f t="shared" ref="U3459:U3522" si="384">YEAR((J3459/86400)+25569+(-5/24))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78"/>
        <v>1.2433537832310839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9" t="str">
        <f t="shared" si="382"/>
        <v>Jan</v>
      </c>
      <c r="T3460" s="9" t="str">
        <f t="shared" si="383"/>
        <v>Feb</v>
      </c>
      <c r="U3460">
        <f t="shared" si="38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78"/>
        <v>1.262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9" t="str">
        <f t="shared" si="382"/>
        <v>Apr</v>
      </c>
      <c r="T3461" s="9" t="str">
        <f t="shared" si="383"/>
        <v>May</v>
      </c>
      <c r="U3461">
        <f t="shared" si="38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78"/>
        <v>1.9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9" t="str">
        <f t="shared" si="382"/>
        <v>Aug</v>
      </c>
      <c r="T3462" s="9" t="str">
        <f t="shared" si="383"/>
        <v>Aug</v>
      </c>
      <c r="U3462">
        <f t="shared" si="38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78"/>
        <v>1.39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9" t="str">
        <f t="shared" si="382"/>
        <v>Sep</v>
      </c>
      <c r="T3463" s="9" t="str">
        <f t="shared" si="383"/>
        <v>Oct</v>
      </c>
      <c r="U3463">
        <f t="shared" si="38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78"/>
        <v>2.02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9" t="str">
        <f t="shared" si="382"/>
        <v>Jun</v>
      </c>
      <c r="T3464" s="9" t="str">
        <f t="shared" si="383"/>
        <v>Jul</v>
      </c>
      <c r="U3464">
        <f t="shared" si="38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78"/>
        <v>1.0338000000000001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9" t="str">
        <f t="shared" si="382"/>
        <v>Aug</v>
      </c>
      <c r="T3465" s="9" t="str">
        <f t="shared" si="383"/>
        <v>Oct</v>
      </c>
      <c r="U3465">
        <f t="shared" si="38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78"/>
        <v>1.023236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9" t="str">
        <f t="shared" si="382"/>
        <v>Jul</v>
      </c>
      <c r="T3466" s="9" t="str">
        <f t="shared" si="383"/>
        <v>Aug</v>
      </c>
      <c r="U3466">
        <f t="shared" si="38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78"/>
        <v>1.03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9" t="str">
        <f t="shared" si="382"/>
        <v>Jul</v>
      </c>
      <c r="T3467" s="9" t="str">
        <f t="shared" si="383"/>
        <v>Aug</v>
      </c>
      <c r="U3467">
        <f t="shared" si="38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78"/>
        <v>1.2714285714285714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9" t="str">
        <f t="shared" si="382"/>
        <v>Feb</v>
      </c>
      <c r="T3468" s="9" t="str">
        <f t="shared" si="383"/>
        <v>Apr</v>
      </c>
      <c r="U3468">
        <f t="shared" si="38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78"/>
        <v>1.01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9" t="str">
        <f t="shared" si="382"/>
        <v>Feb</v>
      </c>
      <c r="T3469" s="9" t="str">
        <f t="shared" si="383"/>
        <v>Mar</v>
      </c>
      <c r="U3469">
        <f t="shared" si="38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78"/>
        <v>1.2178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9" t="str">
        <f t="shared" si="382"/>
        <v>Aug</v>
      </c>
      <c r="T3470" s="9" t="str">
        <f t="shared" si="383"/>
        <v>Sep</v>
      </c>
      <c r="U3470">
        <f t="shared" si="38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78"/>
        <v>1.1339285714285714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9" t="str">
        <f t="shared" si="382"/>
        <v>Mar</v>
      </c>
      <c r="T3471" s="9" t="str">
        <f t="shared" si="383"/>
        <v>Apr</v>
      </c>
      <c r="U3471">
        <f t="shared" si="38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78"/>
        <v>1.5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9" t="str">
        <f t="shared" si="382"/>
        <v>Jun</v>
      </c>
      <c r="T3472" s="9" t="str">
        <f t="shared" si="383"/>
        <v>Jul</v>
      </c>
      <c r="U3472">
        <f t="shared" si="38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78"/>
        <v>2.1459999999999999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9" t="str">
        <f t="shared" si="382"/>
        <v>Jul</v>
      </c>
      <c r="T3473" s="9" t="str">
        <f t="shared" si="383"/>
        <v>Aug</v>
      </c>
      <c r="U3473">
        <f t="shared" si="38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78"/>
        <v>1.0205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9" t="str">
        <f t="shared" si="382"/>
        <v>Oct</v>
      </c>
      <c r="T3474" s="9" t="str">
        <f t="shared" si="383"/>
        <v>Nov</v>
      </c>
      <c r="U3474">
        <f t="shared" si="38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78"/>
        <v>1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9" t="str">
        <f t="shared" si="382"/>
        <v>Feb</v>
      </c>
      <c r="T3475" s="9" t="str">
        <f t="shared" si="383"/>
        <v>Mar</v>
      </c>
      <c r="U3475">
        <f t="shared" si="38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78"/>
        <v>1.01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9" t="str">
        <f t="shared" si="382"/>
        <v>Jun</v>
      </c>
      <c r="T3476" s="9" t="str">
        <f t="shared" si="383"/>
        <v>Jul</v>
      </c>
      <c r="U3476">
        <f t="shared" si="38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78"/>
        <v>1.1333333333333333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9" t="str">
        <f t="shared" si="382"/>
        <v>Oct</v>
      </c>
      <c r="T3477" s="9" t="str">
        <f t="shared" si="383"/>
        <v>Nov</v>
      </c>
      <c r="U3477">
        <f t="shared" si="38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78"/>
        <v>1.04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9" t="str">
        <f t="shared" si="382"/>
        <v>Oct</v>
      </c>
      <c r="T3478" s="9" t="str">
        <f t="shared" si="383"/>
        <v>Oct</v>
      </c>
      <c r="U3478">
        <f t="shared" si="38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78"/>
        <v>1.1533333333333333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9" t="str">
        <f t="shared" si="382"/>
        <v>May</v>
      </c>
      <c r="T3479" s="9" t="str">
        <f t="shared" si="383"/>
        <v>May</v>
      </c>
      <c r="U3479">
        <f t="shared" si="38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78"/>
        <v>1.1285000000000001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9" t="str">
        <f t="shared" si="382"/>
        <v>Feb</v>
      </c>
      <c r="T3480" s="9" t="str">
        <f t="shared" si="383"/>
        <v>Mar</v>
      </c>
      <c r="U3480">
        <f t="shared" si="38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78"/>
        <v>1.2786666666666666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 t="str">
        <f t="shared" si="382"/>
        <v>May</v>
      </c>
      <c r="T3481" s="9" t="str">
        <f t="shared" si="383"/>
        <v>Jun</v>
      </c>
      <c r="U3481">
        <f t="shared" si="38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78"/>
        <v>1.4266666666666667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9" t="str">
        <f t="shared" si="382"/>
        <v>Jun</v>
      </c>
      <c r="T3482" s="9" t="str">
        <f t="shared" si="383"/>
        <v>Jul</v>
      </c>
      <c r="U3482">
        <f t="shared" si="38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78"/>
        <v>1.1879999999999999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9" t="str">
        <f t="shared" si="382"/>
        <v>Dec</v>
      </c>
      <c r="T3483" s="9" t="str">
        <f t="shared" si="383"/>
        <v>Jan</v>
      </c>
      <c r="U3483">
        <f t="shared" si="38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78"/>
        <v>1.3833333333333333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9" t="str">
        <f t="shared" si="382"/>
        <v>Jun</v>
      </c>
      <c r="T3484" s="9" t="str">
        <f t="shared" si="383"/>
        <v>Jul</v>
      </c>
      <c r="U3484">
        <f t="shared" si="38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78"/>
        <v>1.599402985074627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9" t="str">
        <f t="shared" si="382"/>
        <v>Jun</v>
      </c>
      <c r="T3485" s="9" t="str">
        <f t="shared" si="383"/>
        <v>Jul</v>
      </c>
      <c r="U3485">
        <f t="shared" si="38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78"/>
        <v>1.1424000000000001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9" t="str">
        <f t="shared" si="382"/>
        <v>May</v>
      </c>
      <c r="T3486" s="9" t="str">
        <f t="shared" si="383"/>
        <v>Jun</v>
      </c>
      <c r="U3486">
        <f t="shared" si="38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78"/>
        <v>1.0060606060606061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9" t="str">
        <f t="shared" si="382"/>
        <v>Jan</v>
      </c>
      <c r="T3487" s="9" t="str">
        <f t="shared" si="383"/>
        <v>Feb</v>
      </c>
      <c r="U3487">
        <f t="shared" si="38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78"/>
        <v>1.552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9" t="str">
        <f t="shared" si="382"/>
        <v>May</v>
      </c>
      <c r="T3488" s="9" t="str">
        <f t="shared" si="383"/>
        <v>Jun</v>
      </c>
      <c r="U3488">
        <f t="shared" si="38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78"/>
        <v>1.2775000000000001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9" t="str">
        <f t="shared" si="382"/>
        <v>May</v>
      </c>
      <c r="T3489" s="9" t="str">
        <f t="shared" si="383"/>
        <v>Jun</v>
      </c>
      <c r="U3489">
        <f t="shared" si="38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78"/>
        <v>1.212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9" t="str">
        <f t="shared" si="382"/>
        <v>Mar</v>
      </c>
      <c r="T3490" s="9" t="str">
        <f t="shared" si="383"/>
        <v>Apr</v>
      </c>
      <c r="U3490">
        <f t="shared" si="38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78"/>
        <v>1.127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9" t="str">
        <f t="shared" si="382"/>
        <v>Apr</v>
      </c>
      <c r="T3491" s="9" t="str">
        <f t="shared" si="383"/>
        <v>May</v>
      </c>
      <c r="U3491">
        <f t="shared" si="38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78"/>
        <v>1.2749999999999999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9" t="str">
        <f t="shared" si="382"/>
        <v>Mar</v>
      </c>
      <c r="T3492" s="9" t="str">
        <f t="shared" si="383"/>
        <v>Apr</v>
      </c>
      <c r="U3492">
        <f t="shared" si="38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78"/>
        <v>1.5820000000000001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 t="str">
        <f t="shared" si="382"/>
        <v>Apr</v>
      </c>
      <c r="T3493" s="9" t="str">
        <f t="shared" si="383"/>
        <v>May</v>
      </c>
      <c r="U3493">
        <f t="shared" si="38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78"/>
        <v>1.0526894736842105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9" t="str">
        <f t="shared" si="382"/>
        <v>Sep</v>
      </c>
      <c r="T3494" s="9" t="str">
        <f t="shared" si="383"/>
        <v>Oct</v>
      </c>
      <c r="U3494">
        <f t="shared" si="38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78"/>
        <v>1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9" t="str">
        <f t="shared" si="382"/>
        <v>Jul</v>
      </c>
      <c r="T3495" s="9" t="str">
        <f t="shared" si="383"/>
        <v>Aug</v>
      </c>
      <c r="U3495">
        <f t="shared" si="38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78"/>
        <v>1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9" t="str">
        <f t="shared" si="382"/>
        <v>Nov</v>
      </c>
      <c r="T3496" s="9" t="str">
        <f t="shared" si="383"/>
        <v>Nov</v>
      </c>
      <c r="U3496">
        <f t="shared" si="38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78"/>
        <v>1.0686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9" t="str">
        <f t="shared" si="382"/>
        <v>Oct</v>
      </c>
      <c r="T3497" s="9" t="str">
        <f t="shared" si="383"/>
        <v>Nov</v>
      </c>
      <c r="U3497">
        <f t="shared" si="38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78"/>
        <v>1.244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9" t="str">
        <f t="shared" si="382"/>
        <v>Aug</v>
      </c>
      <c r="T3498" s="9" t="str">
        <f t="shared" si="383"/>
        <v>Sep</v>
      </c>
      <c r="U3498">
        <f t="shared" si="38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78"/>
        <v>1.0870406189555126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9" t="str">
        <f t="shared" si="382"/>
        <v>May</v>
      </c>
      <c r="T3499" s="9" t="str">
        <f t="shared" si="383"/>
        <v>Jun</v>
      </c>
      <c r="U3499">
        <f t="shared" si="38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78"/>
        <v>1.0242424242424242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9" t="str">
        <f t="shared" si="382"/>
        <v>Mar</v>
      </c>
      <c r="T3500" s="9" t="str">
        <f t="shared" si="383"/>
        <v>May</v>
      </c>
      <c r="U3500">
        <f t="shared" si="38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78"/>
        <v>1.0549999999999999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9" t="str">
        <f t="shared" si="382"/>
        <v>May</v>
      </c>
      <c r="T3501" s="9" t="str">
        <f t="shared" si="383"/>
        <v>Jul</v>
      </c>
      <c r="U3501">
        <f t="shared" si="38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78"/>
        <v>1.0629999999999999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9" t="str">
        <f t="shared" si="382"/>
        <v>Feb</v>
      </c>
      <c r="T3502" s="9" t="str">
        <f t="shared" si="383"/>
        <v>Mar</v>
      </c>
      <c r="U3502">
        <f t="shared" si="38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78"/>
        <v>1.0066666666666666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9" t="str">
        <f t="shared" si="382"/>
        <v>Aug</v>
      </c>
      <c r="T3503" s="9" t="str">
        <f t="shared" si="383"/>
        <v>Sep</v>
      </c>
      <c r="U3503">
        <f t="shared" si="38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78"/>
        <v>1.054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9" t="str">
        <f t="shared" si="382"/>
        <v>Mar</v>
      </c>
      <c r="T3504" s="9" t="str">
        <f t="shared" si="383"/>
        <v>Mar</v>
      </c>
      <c r="U3504">
        <f t="shared" si="38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78"/>
        <v>1.0755999999999999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9" t="str">
        <f t="shared" si="382"/>
        <v>Jun</v>
      </c>
      <c r="T3505" s="9" t="str">
        <f t="shared" si="383"/>
        <v>Jul</v>
      </c>
      <c r="U3505">
        <f t="shared" si="38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78"/>
        <v>1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9" t="str">
        <f t="shared" si="382"/>
        <v>Oct</v>
      </c>
      <c r="T3506" s="9" t="str">
        <f t="shared" si="383"/>
        <v>Nov</v>
      </c>
      <c r="U3506">
        <f t="shared" si="38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78"/>
        <v>1.0376000000000001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9" t="str">
        <f t="shared" si="382"/>
        <v>May</v>
      </c>
      <c r="T3507" s="9" t="str">
        <f t="shared" si="383"/>
        <v>May</v>
      </c>
      <c r="U3507">
        <f t="shared" si="38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78"/>
        <v>1.0149999999999999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9" t="str">
        <f t="shared" si="382"/>
        <v>Jul</v>
      </c>
      <c r="T3508" s="9" t="str">
        <f t="shared" si="383"/>
        <v>Aug</v>
      </c>
      <c r="U3508">
        <f t="shared" si="38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78"/>
        <v>1.044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9" t="str">
        <f t="shared" si="382"/>
        <v>May</v>
      </c>
      <c r="T3509" s="9" t="str">
        <f t="shared" si="383"/>
        <v>May</v>
      </c>
      <c r="U3509">
        <f t="shared" si="38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78"/>
        <v>1.8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9" t="str">
        <f t="shared" si="382"/>
        <v>Apr</v>
      </c>
      <c r="T3510" s="9" t="str">
        <f t="shared" si="383"/>
        <v>May</v>
      </c>
      <c r="U3510">
        <f t="shared" si="38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78"/>
        <v>1.0633333333333332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9" t="str">
        <f t="shared" si="382"/>
        <v>Nov</v>
      </c>
      <c r="T3511" s="9" t="str">
        <f t="shared" si="383"/>
        <v>Nov</v>
      </c>
      <c r="U3511">
        <f t="shared" si="38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78"/>
        <v>1.0055555555555555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9" t="str">
        <f t="shared" si="382"/>
        <v>Jun</v>
      </c>
      <c r="T3512" s="9" t="str">
        <f t="shared" si="383"/>
        <v>Jul</v>
      </c>
      <c r="U3512">
        <f t="shared" si="38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78"/>
        <v>1.012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9" t="str">
        <f t="shared" si="382"/>
        <v>Oct</v>
      </c>
      <c r="T3513" s="9" t="str">
        <f t="shared" si="383"/>
        <v>Nov</v>
      </c>
      <c r="U3513">
        <f t="shared" si="38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78"/>
        <v>1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9" t="str">
        <f t="shared" si="382"/>
        <v>Feb</v>
      </c>
      <c r="T3514" s="9" t="str">
        <f t="shared" si="383"/>
        <v>Apr</v>
      </c>
      <c r="U3514">
        <f t="shared" si="38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78"/>
        <v>1.1839285714285714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9" t="str">
        <f t="shared" si="382"/>
        <v>May</v>
      </c>
      <c r="T3515" s="9" t="str">
        <f t="shared" si="383"/>
        <v>Jun</v>
      </c>
      <c r="U3515">
        <f t="shared" si="38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78"/>
        <v>1.1000000000000001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9" t="str">
        <f t="shared" si="382"/>
        <v>Jan</v>
      </c>
      <c r="T3516" s="9" t="str">
        <f t="shared" si="383"/>
        <v>Feb</v>
      </c>
      <c r="U3516">
        <f t="shared" si="38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78"/>
        <v>1.0266666666666666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9" t="str">
        <f t="shared" si="382"/>
        <v>May</v>
      </c>
      <c r="T3517" s="9" t="str">
        <f t="shared" si="383"/>
        <v>May</v>
      </c>
      <c r="U3517">
        <f t="shared" si="38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78"/>
        <v>1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9" t="str">
        <f t="shared" si="382"/>
        <v>Aug</v>
      </c>
      <c r="T3518" s="9" t="str">
        <f t="shared" si="383"/>
        <v>Sep</v>
      </c>
      <c r="U3518">
        <f t="shared" si="38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78"/>
        <v>1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9" t="str">
        <f t="shared" si="382"/>
        <v>Jun</v>
      </c>
      <c r="T3519" s="9" t="str">
        <f t="shared" si="383"/>
        <v>Jul</v>
      </c>
      <c r="U3519">
        <f t="shared" si="38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78"/>
        <v>1.10046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9" t="str">
        <f t="shared" si="382"/>
        <v>Sep</v>
      </c>
      <c r="T3520" s="9" t="str">
        <f t="shared" si="383"/>
        <v>Oct</v>
      </c>
      <c r="U3520">
        <f t="shared" si="38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78"/>
        <v>1.0135000000000001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9" t="str">
        <f t="shared" si="382"/>
        <v>Feb</v>
      </c>
      <c r="T3521" s="9" t="str">
        <f t="shared" si="383"/>
        <v>Mar</v>
      </c>
      <c r="U3521">
        <f t="shared" si="38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78"/>
        <v>1.0075000000000001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9" t="str">
        <f t="shared" si="382"/>
        <v>Aug</v>
      </c>
      <c r="T3522" s="9" t="str">
        <f t="shared" si="383"/>
        <v>Sep</v>
      </c>
      <c r="U3522">
        <f t="shared" si="38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85">E3523/D3523</f>
        <v>1.6942857142857144</v>
      </c>
      <c r="P3523" s="6">
        <f t="shared" ref="P3523:P3586" si="386">E3523/L3523</f>
        <v>45.615384615384613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9" t="str">
        <f t="shared" ref="S3523:S3586" si="389">TEXT((J3523/86400)+25569+(-5/24),"mmm")</f>
        <v>Aug</v>
      </c>
      <c r="T3523" s="9" t="str">
        <f t="shared" ref="T3523:T3586" si="390">TEXT((I3523/86400)+25569+(-5/24),"mmm")</f>
        <v>Sep</v>
      </c>
      <c r="U3523">
        <f t="shared" ref="U3523:U3586" si="391">YEAR((J3523/86400)+25569+(-5/24))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85"/>
        <v>1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9" t="str">
        <f t="shared" si="389"/>
        <v>Aug</v>
      </c>
      <c r="T3524" s="9" t="str">
        <f t="shared" si="390"/>
        <v>Sep</v>
      </c>
      <c r="U3524">
        <f t="shared" si="39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85"/>
        <v>1.1365000000000001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9" t="str">
        <f t="shared" si="389"/>
        <v>Jul</v>
      </c>
      <c r="T3525" s="9" t="str">
        <f t="shared" si="390"/>
        <v>Sep</v>
      </c>
      <c r="U3525">
        <f t="shared" si="39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85"/>
        <v>1.0156000000000001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9" t="str">
        <f t="shared" si="389"/>
        <v>Aug</v>
      </c>
      <c r="T3526" s="9" t="str">
        <f t="shared" si="390"/>
        <v>Sep</v>
      </c>
      <c r="U3526">
        <f t="shared" si="39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85"/>
        <v>1.06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9" t="str">
        <f t="shared" si="389"/>
        <v>Jul</v>
      </c>
      <c r="T3527" s="9" t="str">
        <f t="shared" si="390"/>
        <v>Aug</v>
      </c>
      <c r="U3527">
        <f t="shared" si="39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85"/>
        <v>1.02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9" t="str">
        <f t="shared" si="389"/>
        <v>Mar</v>
      </c>
      <c r="T3528" s="9" t="str">
        <f t="shared" si="390"/>
        <v>Apr</v>
      </c>
      <c r="U3528">
        <f t="shared" si="39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85"/>
        <v>1.1691666666666667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9" t="str">
        <f t="shared" si="389"/>
        <v>Jun</v>
      </c>
      <c r="T3529" s="9" t="str">
        <f t="shared" si="390"/>
        <v>Jul</v>
      </c>
      <c r="U3529">
        <f t="shared" si="39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85"/>
        <v>1.0115151515151515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9" t="str">
        <f t="shared" si="389"/>
        <v>Dec</v>
      </c>
      <c r="T3530" s="9" t="str">
        <f t="shared" si="390"/>
        <v>Jan</v>
      </c>
      <c r="U3530">
        <f t="shared" si="391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85"/>
        <v>1.32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9" t="str">
        <f t="shared" si="389"/>
        <v>Jun</v>
      </c>
      <c r="T3531" s="9" t="str">
        <f t="shared" si="390"/>
        <v>Jul</v>
      </c>
      <c r="U3531">
        <f t="shared" si="39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85"/>
        <v>1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9" t="str">
        <f t="shared" si="389"/>
        <v>Mar</v>
      </c>
      <c r="T3532" s="9" t="str">
        <f t="shared" si="390"/>
        <v>Apr</v>
      </c>
      <c r="U3532">
        <f t="shared" si="39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85"/>
        <v>1.28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9" t="str">
        <f t="shared" si="389"/>
        <v>May</v>
      </c>
      <c r="T3533" s="9" t="str">
        <f t="shared" si="390"/>
        <v>Jun</v>
      </c>
      <c r="U3533">
        <f t="shared" si="39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85"/>
        <v>1.1895833333333334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9" t="str">
        <f t="shared" si="389"/>
        <v>Sep</v>
      </c>
      <c r="T3534" s="9" t="str">
        <f t="shared" si="390"/>
        <v>Sep</v>
      </c>
      <c r="U3534">
        <f t="shared" si="39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85"/>
        <v>1.262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9" t="str">
        <f t="shared" si="389"/>
        <v>Oct</v>
      </c>
      <c r="T3535" s="9" t="str">
        <f t="shared" si="390"/>
        <v>Nov</v>
      </c>
      <c r="U3535">
        <f t="shared" si="39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85"/>
        <v>1.5620000000000001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9" t="str">
        <f t="shared" si="389"/>
        <v>Aug</v>
      </c>
      <c r="T3536" s="9" t="str">
        <f t="shared" si="390"/>
        <v>Oct</v>
      </c>
      <c r="U3536">
        <f t="shared" si="39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85"/>
        <v>1.0315000000000001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9" t="str">
        <f t="shared" si="389"/>
        <v>Sep</v>
      </c>
      <c r="T3537" s="9" t="str">
        <f t="shared" si="390"/>
        <v>Oct</v>
      </c>
      <c r="U3537">
        <f t="shared" si="39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85"/>
        <v>1.5333333333333334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9" t="str">
        <f t="shared" si="389"/>
        <v>Nov</v>
      </c>
      <c r="T3538" s="9" t="str">
        <f t="shared" si="390"/>
        <v>Dec</v>
      </c>
      <c r="U3538">
        <f t="shared" si="39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85"/>
        <v>1.8044444444444445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9" t="str">
        <f t="shared" si="389"/>
        <v>Oct</v>
      </c>
      <c r="T3539" s="9" t="str">
        <f t="shared" si="390"/>
        <v>Nov</v>
      </c>
      <c r="U3539">
        <f t="shared" si="39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85"/>
        <v>1.2845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9" t="str">
        <f t="shared" si="389"/>
        <v>Jul</v>
      </c>
      <c r="T3540" s="9" t="str">
        <f t="shared" si="390"/>
        <v>Aug</v>
      </c>
      <c r="U3540">
        <f t="shared" si="39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85"/>
        <v>1.1966666666666668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9" t="str">
        <f t="shared" si="389"/>
        <v>Aug</v>
      </c>
      <c r="T3541" s="9" t="str">
        <f t="shared" si="390"/>
        <v>Sep</v>
      </c>
      <c r="U3541">
        <f t="shared" si="39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85"/>
        <v>1.23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9" t="str">
        <f t="shared" si="389"/>
        <v>May</v>
      </c>
      <c r="T3542" s="9" t="str">
        <f t="shared" si="390"/>
        <v>Jun</v>
      </c>
      <c r="U3542">
        <f t="shared" si="39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85"/>
        <v>1.05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9" t="str">
        <f t="shared" si="389"/>
        <v>Aug</v>
      </c>
      <c r="T3543" s="9" t="str">
        <f t="shared" si="390"/>
        <v>Aug</v>
      </c>
      <c r="U3543">
        <f t="shared" si="39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85"/>
        <v>1.0223636363636364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9" t="str">
        <f t="shared" si="389"/>
        <v>Jul</v>
      </c>
      <c r="T3544" s="9" t="str">
        <f t="shared" si="390"/>
        <v>Sep</v>
      </c>
      <c r="U3544">
        <f t="shared" si="39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85"/>
        <v>1.0466666666666666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9" t="str">
        <f t="shared" si="389"/>
        <v>May</v>
      </c>
      <c r="T3545" s="9" t="str">
        <f t="shared" si="390"/>
        <v>Jun</v>
      </c>
      <c r="U3545">
        <f t="shared" si="39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85"/>
        <v>1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9" t="str">
        <f t="shared" si="389"/>
        <v>Feb</v>
      </c>
      <c r="T3546" s="9" t="str">
        <f t="shared" si="390"/>
        <v>Mar</v>
      </c>
      <c r="U3546">
        <f t="shared" si="39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85"/>
        <v>1.004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9" t="str">
        <f t="shared" si="389"/>
        <v>Mar</v>
      </c>
      <c r="T3547" s="9" t="str">
        <f t="shared" si="390"/>
        <v>Apr</v>
      </c>
      <c r="U3547">
        <f t="shared" si="39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85"/>
        <v>1.0227272727272727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9" t="str">
        <f t="shared" si="389"/>
        <v>Mar</v>
      </c>
      <c r="T3548" s="9" t="str">
        <f t="shared" si="390"/>
        <v>Mar</v>
      </c>
      <c r="U3548">
        <f t="shared" si="39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85"/>
        <v>1.1440928571428572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9" t="str">
        <f t="shared" si="389"/>
        <v>Apr</v>
      </c>
      <c r="T3549" s="9" t="str">
        <f t="shared" si="390"/>
        <v>May</v>
      </c>
      <c r="U3549">
        <f t="shared" si="39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85"/>
        <v>1.019047619047619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9" t="str">
        <f t="shared" si="389"/>
        <v>Feb</v>
      </c>
      <c r="T3550" s="9" t="str">
        <f t="shared" si="390"/>
        <v>Mar</v>
      </c>
      <c r="U3550">
        <f t="shared" si="39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85"/>
        <v>1.02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9" t="str">
        <f t="shared" si="389"/>
        <v>Aug</v>
      </c>
      <c r="T3551" s="9" t="str">
        <f t="shared" si="390"/>
        <v>Sep</v>
      </c>
      <c r="U3551">
        <f t="shared" si="39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85"/>
        <v>1.048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9" t="str">
        <f t="shared" si="389"/>
        <v>Apr</v>
      </c>
      <c r="T3552" s="9" t="str">
        <f t="shared" si="390"/>
        <v>May</v>
      </c>
      <c r="U3552">
        <f t="shared" si="39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85"/>
        <v>1.0183333333333333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9" t="str">
        <f t="shared" si="389"/>
        <v>Apr</v>
      </c>
      <c r="T3553" s="9" t="str">
        <f t="shared" si="390"/>
        <v>May</v>
      </c>
      <c r="U3553">
        <f t="shared" si="39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85"/>
        <v>1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 t="str">
        <f t="shared" si="389"/>
        <v>May</v>
      </c>
      <c r="T3554" s="9" t="str">
        <f t="shared" si="390"/>
        <v>Jun</v>
      </c>
      <c r="U3554">
        <f t="shared" si="39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85"/>
        <v>1.0627272727272727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9" t="str">
        <f t="shared" si="389"/>
        <v>Jul</v>
      </c>
      <c r="T3555" s="9" t="str">
        <f t="shared" si="390"/>
        <v>Aug</v>
      </c>
      <c r="U3555">
        <f t="shared" si="39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85"/>
        <v>1.1342219999999998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9" t="str">
        <f t="shared" si="389"/>
        <v>Jan</v>
      </c>
      <c r="T3556" s="9" t="str">
        <f t="shared" si="390"/>
        <v>Feb</v>
      </c>
      <c r="U3556">
        <f t="shared" si="39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85"/>
        <v>1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9" t="str">
        <f t="shared" si="389"/>
        <v>Oct</v>
      </c>
      <c r="T3557" s="9" t="str">
        <f t="shared" si="390"/>
        <v>Nov</v>
      </c>
      <c r="U3557">
        <f t="shared" si="39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85"/>
        <v>1.0045454545454546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 t="str">
        <f t="shared" si="389"/>
        <v>Jun</v>
      </c>
      <c r="T3558" s="9" t="str">
        <f t="shared" si="390"/>
        <v>Aug</v>
      </c>
      <c r="U3558">
        <f t="shared" si="39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85"/>
        <v>1.0003599999999999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9" t="str">
        <f t="shared" si="389"/>
        <v>Apr</v>
      </c>
      <c r="T3559" s="9" t="str">
        <f t="shared" si="390"/>
        <v>May</v>
      </c>
      <c r="U3559">
        <f t="shared" si="39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85"/>
        <v>1.44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9" t="str">
        <f t="shared" si="389"/>
        <v>May</v>
      </c>
      <c r="T3560" s="9" t="str">
        <f t="shared" si="390"/>
        <v>Jun</v>
      </c>
      <c r="U3560">
        <f t="shared" si="39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85"/>
        <v>1.0349999999999999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9" t="str">
        <f t="shared" si="389"/>
        <v>Jul</v>
      </c>
      <c r="T3561" s="9" t="str">
        <f t="shared" si="390"/>
        <v>Jul</v>
      </c>
      <c r="U3561">
        <f t="shared" si="39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85"/>
        <v>1.0843750000000001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9" t="str">
        <f t="shared" si="389"/>
        <v>Apr</v>
      </c>
      <c r="T3562" s="9" t="str">
        <f t="shared" si="390"/>
        <v>May</v>
      </c>
      <c r="U3562">
        <f t="shared" si="39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85"/>
        <v>1.024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9" t="str">
        <f t="shared" si="389"/>
        <v>Jul</v>
      </c>
      <c r="T3563" s="9" t="str">
        <f t="shared" si="390"/>
        <v>Aug</v>
      </c>
      <c r="U3563">
        <f t="shared" si="39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85"/>
        <v>1.4888888888888889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9" t="str">
        <f t="shared" si="389"/>
        <v>Mar</v>
      </c>
      <c r="T3564" s="9" t="str">
        <f t="shared" si="390"/>
        <v>Mar</v>
      </c>
      <c r="U3564">
        <f t="shared" si="39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85"/>
        <v>1.0549000000000002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9" t="str">
        <f t="shared" si="389"/>
        <v>Jul</v>
      </c>
      <c r="T3565" s="9" t="str">
        <f t="shared" si="390"/>
        <v>Aug</v>
      </c>
      <c r="U3565">
        <f t="shared" si="39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85"/>
        <v>1.0049999999999999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9" t="str">
        <f t="shared" si="389"/>
        <v>Aug</v>
      </c>
      <c r="T3566" s="9" t="str">
        <f t="shared" si="390"/>
        <v>Oct</v>
      </c>
      <c r="U3566">
        <f t="shared" si="39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85"/>
        <v>1.3055555555555556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9" t="str">
        <f t="shared" si="389"/>
        <v>Dec</v>
      </c>
      <c r="T3567" s="9" t="str">
        <f t="shared" si="390"/>
        <v>Dec</v>
      </c>
      <c r="U3567">
        <f t="shared" si="39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85"/>
        <v>1.0475000000000001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9" t="str">
        <f t="shared" si="389"/>
        <v>Dec</v>
      </c>
      <c r="T3568" s="9" t="str">
        <f t="shared" si="390"/>
        <v>Jan</v>
      </c>
      <c r="U3568">
        <f t="shared" si="39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85"/>
        <v>1.0880000000000001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9" t="str">
        <f t="shared" si="389"/>
        <v>May</v>
      </c>
      <c r="T3569" s="9" t="str">
        <f t="shared" si="390"/>
        <v>Jun</v>
      </c>
      <c r="U3569">
        <f t="shared" si="39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85"/>
        <v>1.1100000000000001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9" t="str">
        <f t="shared" si="389"/>
        <v>Aug</v>
      </c>
      <c r="T3570" s="9" t="str">
        <f t="shared" si="390"/>
        <v>Sep</v>
      </c>
      <c r="U3570">
        <f t="shared" si="39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85"/>
        <v>1.0047999999999999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9" t="str">
        <f t="shared" si="389"/>
        <v>Dec</v>
      </c>
      <c r="T3571" s="9" t="str">
        <f t="shared" si="390"/>
        <v>Jan</v>
      </c>
      <c r="U3571">
        <f t="shared" si="39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85"/>
        <v>1.1435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9" t="str">
        <f t="shared" si="389"/>
        <v>Dec</v>
      </c>
      <c r="T3572" s="9" t="str">
        <f t="shared" si="390"/>
        <v>Dec</v>
      </c>
      <c r="U3572">
        <f t="shared" si="39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85"/>
        <v>1.2206666666666666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 t="str">
        <f t="shared" si="389"/>
        <v>Sep</v>
      </c>
      <c r="T3573" s="9" t="str">
        <f t="shared" si="390"/>
        <v>Oct</v>
      </c>
      <c r="U3573">
        <f t="shared" si="39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85"/>
        <v>1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9" t="str">
        <f t="shared" si="389"/>
        <v>May</v>
      </c>
      <c r="T3574" s="9" t="str">
        <f t="shared" si="390"/>
        <v>Jun</v>
      </c>
      <c r="U3574">
        <f t="shared" si="39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85"/>
        <v>1.028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9" t="str">
        <f t="shared" si="389"/>
        <v>Oct</v>
      </c>
      <c r="T3575" s="9" t="str">
        <f t="shared" si="390"/>
        <v>Nov</v>
      </c>
      <c r="U3575">
        <f t="shared" si="39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85"/>
        <v>1.0612068965517241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9" t="str">
        <f t="shared" si="389"/>
        <v>Oct</v>
      </c>
      <c r="T3576" s="9" t="str">
        <f t="shared" si="390"/>
        <v>Nov</v>
      </c>
      <c r="U3576">
        <f t="shared" si="39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85"/>
        <v>1.0133000000000001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9" t="str">
        <f t="shared" si="389"/>
        <v>Jul</v>
      </c>
      <c r="T3577" s="9" t="str">
        <f t="shared" si="390"/>
        <v>Aug</v>
      </c>
      <c r="U3577">
        <f t="shared" si="39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85"/>
        <v>1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9" t="str">
        <f t="shared" si="389"/>
        <v>Oct</v>
      </c>
      <c r="T3578" s="9" t="str">
        <f t="shared" si="390"/>
        <v>Dec</v>
      </c>
      <c r="U3578">
        <f t="shared" si="39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85"/>
        <v>1.3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9" t="str">
        <f t="shared" si="389"/>
        <v>Mar</v>
      </c>
      <c r="T3579" s="9" t="str">
        <f t="shared" si="390"/>
        <v>Apr</v>
      </c>
      <c r="U3579">
        <f t="shared" si="39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85"/>
        <v>1.0001333333333333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9" t="str">
        <f t="shared" si="389"/>
        <v>Mar</v>
      </c>
      <c r="T3580" s="9" t="str">
        <f t="shared" si="390"/>
        <v>Apr</v>
      </c>
      <c r="U3580">
        <f t="shared" si="39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85"/>
        <v>1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9" t="str">
        <f t="shared" si="389"/>
        <v>Mar</v>
      </c>
      <c r="T3581" s="9" t="str">
        <f t="shared" si="390"/>
        <v>Mar</v>
      </c>
      <c r="U3581">
        <f t="shared" si="39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85"/>
        <v>1.1388888888888888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9" t="str">
        <f t="shared" si="389"/>
        <v>Jan</v>
      </c>
      <c r="T3582" s="9" t="str">
        <f t="shared" si="390"/>
        <v>Feb</v>
      </c>
      <c r="U3582">
        <f t="shared" si="39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85"/>
        <v>1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9" t="str">
        <f t="shared" si="389"/>
        <v>Jul</v>
      </c>
      <c r="T3583" s="9" t="str">
        <f t="shared" si="390"/>
        <v>Jul</v>
      </c>
      <c r="U3583">
        <f t="shared" si="39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85"/>
        <v>2.87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9" t="str">
        <f t="shared" si="389"/>
        <v>Mar</v>
      </c>
      <c r="T3584" s="9" t="str">
        <f t="shared" si="390"/>
        <v>Apr</v>
      </c>
      <c r="U3584">
        <f t="shared" si="39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85"/>
        <v>1.085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9" t="str">
        <f t="shared" si="389"/>
        <v>Feb</v>
      </c>
      <c r="T3585" s="9" t="str">
        <f t="shared" si="390"/>
        <v>Apr</v>
      </c>
      <c r="U3585">
        <f t="shared" si="39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85"/>
        <v>1.155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9" t="str">
        <f t="shared" si="389"/>
        <v>Jun</v>
      </c>
      <c r="T3586" s="9" t="str">
        <f t="shared" si="390"/>
        <v>Jul</v>
      </c>
      <c r="U3586">
        <f t="shared" si="39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92">E3587/D3587</f>
        <v>1.1911764705882353</v>
      </c>
      <c r="P3587" s="6">
        <f t="shared" ref="P3587:P3650" si="393">E3587/L3587</f>
        <v>176.08695652173913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9" t="str">
        <f t="shared" ref="S3587:S3650" si="396">TEXT((J3587/86400)+25569+(-5/24),"mmm")</f>
        <v>Nov</v>
      </c>
      <c r="T3587" s="9" t="str">
        <f t="shared" ref="T3587:T3650" si="397">TEXT((I3587/86400)+25569+(-5/24),"mmm")</f>
        <v>Dec</v>
      </c>
      <c r="U3587">
        <f t="shared" ref="U3587:U3650" si="398">YEAR((J3587/86400)+25569+(-5/24))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92"/>
        <v>1.0942666666666667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9" t="str">
        <f t="shared" si="396"/>
        <v>Jul</v>
      </c>
      <c r="T3588" s="9" t="str">
        <f t="shared" si="397"/>
        <v>Sep</v>
      </c>
      <c r="U3588">
        <f t="shared" si="398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92"/>
        <v>1.266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9" t="str">
        <f t="shared" si="396"/>
        <v>May</v>
      </c>
      <c r="T3589" s="9" t="str">
        <f t="shared" si="397"/>
        <v>Jun</v>
      </c>
      <c r="U3589">
        <f t="shared" si="398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92"/>
        <v>1.0049999999999999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9" t="str">
        <f t="shared" si="396"/>
        <v>Apr</v>
      </c>
      <c r="T3590" s="9" t="str">
        <f t="shared" si="397"/>
        <v>Apr</v>
      </c>
      <c r="U3590">
        <f t="shared" si="398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92"/>
        <v>1.2749999999999999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9" t="str">
        <f t="shared" si="396"/>
        <v>May</v>
      </c>
      <c r="T3591" s="9" t="str">
        <f t="shared" si="397"/>
        <v>May</v>
      </c>
      <c r="U3591">
        <f t="shared" si="398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92"/>
        <v>1.0005999999999999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9" t="str">
        <f t="shared" si="396"/>
        <v>Sep</v>
      </c>
      <c r="T3592" s="9" t="str">
        <f t="shared" si="397"/>
        <v>Oct</v>
      </c>
      <c r="U3592">
        <f t="shared" si="398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92"/>
        <v>1.75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9" t="str">
        <f t="shared" si="396"/>
        <v>Dec</v>
      </c>
      <c r="T3593" s="9" t="str">
        <f t="shared" si="397"/>
        <v>Jan</v>
      </c>
      <c r="U3593">
        <f t="shared" si="398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92"/>
        <v>1.2725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9" t="str">
        <f t="shared" si="396"/>
        <v>Dec</v>
      </c>
      <c r="T3594" s="9" t="str">
        <f t="shared" si="397"/>
        <v>Feb</v>
      </c>
      <c r="U3594">
        <f t="shared" si="398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92"/>
        <v>1.1063333333333334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9" t="str">
        <f t="shared" si="396"/>
        <v>Dec</v>
      </c>
      <c r="T3595" s="9" t="str">
        <f t="shared" si="397"/>
        <v>Jan</v>
      </c>
      <c r="U3595">
        <f t="shared" si="398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92"/>
        <v>1.2593749999999999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9" t="str">
        <f t="shared" si="396"/>
        <v>Aug</v>
      </c>
      <c r="T3596" s="9" t="str">
        <f t="shared" si="397"/>
        <v>Sep</v>
      </c>
      <c r="U3596">
        <f t="shared" si="398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92"/>
        <v>1.1850000000000001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9" t="str">
        <f t="shared" si="396"/>
        <v>Feb</v>
      </c>
      <c r="T3597" s="9" t="str">
        <f t="shared" si="397"/>
        <v>Mar</v>
      </c>
      <c r="U3597">
        <f t="shared" si="398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92"/>
        <v>1.0772727272727274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9" t="str">
        <f t="shared" si="396"/>
        <v>Aug</v>
      </c>
      <c r="T3598" s="9" t="str">
        <f t="shared" si="397"/>
        <v>Aug</v>
      </c>
      <c r="U3598">
        <f t="shared" si="398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92"/>
        <v>1.026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9" t="str">
        <f t="shared" si="396"/>
        <v>Feb</v>
      </c>
      <c r="T3599" s="9" t="str">
        <f t="shared" si="397"/>
        <v>Mar</v>
      </c>
      <c r="U3599">
        <f t="shared" si="398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92"/>
        <v>1.101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9" t="str">
        <f t="shared" si="396"/>
        <v>Aug</v>
      </c>
      <c r="T3600" s="9" t="str">
        <f t="shared" si="397"/>
        <v>Sep</v>
      </c>
      <c r="U3600">
        <f t="shared" si="398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92"/>
        <v>2.02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9" t="str">
        <f t="shared" si="396"/>
        <v>Aug</v>
      </c>
      <c r="T3601" s="9" t="str">
        <f t="shared" si="397"/>
        <v>Aug</v>
      </c>
      <c r="U3601">
        <f t="shared" si="398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92"/>
        <v>1.3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9" t="str">
        <f t="shared" si="396"/>
        <v>Sep</v>
      </c>
      <c r="T3602" s="9" t="str">
        <f t="shared" si="397"/>
        <v>Oct</v>
      </c>
      <c r="U3602">
        <f t="shared" si="398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92"/>
        <v>1.0435000000000001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9" t="str">
        <f t="shared" si="396"/>
        <v>Dec</v>
      </c>
      <c r="T3603" s="9" t="str">
        <f t="shared" si="397"/>
        <v>Jan</v>
      </c>
      <c r="U3603">
        <f t="shared" si="398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92"/>
        <v>1.0004999999999999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9" t="str">
        <f t="shared" si="396"/>
        <v>Mar</v>
      </c>
      <c r="T3604" s="9" t="str">
        <f t="shared" si="397"/>
        <v>May</v>
      </c>
      <c r="U3604">
        <f t="shared" si="398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92"/>
        <v>1.7066666666666668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9" t="str">
        <f t="shared" si="396"/>
        <v>Oct</v>
      </c>
      <c r="T3605" s="9" t="str">
        <f t="shared" si="397"/>
        <v>Nov</v>
      </c>
      <c r="U3605">
        <f t="shared" si="398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92"/>
        <v>1.1283333333333334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9" t="str">
        <f t="shared" si="396"/>
        <v>Apr</v>
      </c>
      <c r="T3606" s="9" t="str">
        <f t="shared" si="397"/>
        <v>Apr</v>
      </c>
      <c r="U3606">
        <f t="shared" si="398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92"/>
        <v>1.84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9" t="str">
        <f t="shared" si="396"/>
        <v>Jan</v>
      </c>
      <c r="T3607" s="9" t="str">
        <f t="shared" si="397"/>
        <v>Feb</v>
      </c>
      <c r="U3607">
        <f t="shared" si="398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92"/>
        <v>1.3026666666666666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9" t="str">
        <f t="shared" si="396"/>
        <v>Jul</v>
      </c>
      <c r="T3608" s="9" t="str">
        <f t="shared" si="397"/>
        <v>Aug</v>
      </c>
      <c r="U3608">
        <f t="shared" si="398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92"/>
        <v>1.0545454545454545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9" t="str">
        <f t="shared" si="396"/>
        <v>Nov</v>
      </c>
      <c r="T3609" s="9" t="str">
        <f t="shared" si="397"/>
        <v>Dec</v>
      </c>
      <c r="U3609">
        <f t="shared" si="398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92"/>
        <v>1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9" t="str">
        <f t="shared" si="396"/>
        <v>May</v>
      </c>
      <c r="T3610" s="9" t="str">
        <f t="shared" si="397"/>
        <v>Jun</v>
      </c>
      <c r="U3610">
        <f t="shared" si="398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92"/>
        <v>1.5331632653061225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9" t="str">
        <f t="shared" si="396"/>
        <v>Feb</v>
      </c>
      <c r="T3611" s="9" t="str">
        <f t="shared" si="397"/>
        <v>Mar</v>
      </c>
      <c r="U3611">
        <f t="shared" si="398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92"/>
        <v>1.623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9" t="str">
        <f t="shared" si="396"/>
        <v>Jul</v>
      </c>
      <c r="T3612" s="9" t="str">
        <f t="shared" si="397"/>
        <v>Aug</v>
      </c>
      <c r="U3612">
        <f t="shared" si="398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92"/>
        <v>1.36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9" t="str">
        <f t="shared" si="396"/>
        <v>Mar</v>
      </c>
      <c r="T3613" s="9" t="str">
        <f t="shared" si="397"/>
        <v>Apr</v>
      </c>
      <c r="U3613">
        <f t="shared" si="398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92"/>
        <v>1.444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9" t="str">
        <f t="shared" si="396"/>
        <v>May</v>
      </c>
      <c r="T3614" s="9" t="str">
        <f t="shared" si="397"/>
        <v>Jun</v>
      </c>
      <c r="U3614">
        <f t="shared" si="398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92"/>
        <v>1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9" t="str">
        <f t="shared" si="396"/>
        <v>May</v>
      </c>
      <c r="T3615" s="9" t="str">
        <f t="shared" si="397"/>
        <v>Jun</v>
      </c>
      <c r="U3615">
        <f t="shared" si="398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92"/>
        <v>1.008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9" t="str">
        <f t="shared" si="396"/>
        <v>May</v>
      </c>
      <c r="T3616" s="9" t="str">
        <f t="shared" si="397"/>
        <v>Jun</v>
      </c>
      <c r="U3616">
        <f t="shared" si="398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92"/>
        <v>1.0680000000000001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9" t="str">
        <f t="shared" si="396"/>
        <v>Nov</v>
      </c>
      <c r="T3617" s="9" t="str">
        <f t="shared" si="397"/>
        <v>Dec</v>
      </c>
      <c r="U3617">
        <f t="shared" si="398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92"/>
        <v>1.248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9" t="str">
        <f t="shared" si="396"/>
        <v>Feb</v>
      </c>
      <c r="T3618" s="9" t="str">
        <f t="shared" si="397"/>
        <v>Mar</v>
      </c>
      <c r="U3618">
        <f t="shared" si="398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92"/>
        <v>1.1891891891891893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9" t="str">
        <f t="shared" si="396"/>
        <v>Feb</v>
      </c>
      <c r="T3619" s="9" t="str">
        <f t="shared" si="397"/>
        <v>Feb</v>
      </c>
      <c r="U3619">
        <f t="shared" si="398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92"/>
        <v>1.01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9" t="str">
        <f t="shared" si="396"/>
        <v>May</v>
      </c>
      <c r="T3620" s="9" t="str">
        <f t="shared" si="397"/>
        <v>Jun</v>
      </c>
      <c r="U3620">
        <f t="shared" si="398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92"/>
        <v>1.1299999999999999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9" t="str">
        <f t="shared" si="396"/>
        <v>Oct</v>
      </c>
      <c r="T3621" s="9" t="str">
        <f t="shared" si="397"/>
        <v>Nov</v>
      </c>
      <c r="U3621">
        <f t="shared" si="398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92"/>
        <v>1.0519047619047619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9" t="str">
        <f t="shared" si="396"/>
        <v>Feb</v>
      </c>
      <c r="T3622" s="9" t="str">
        <f t="shared" si="397"/>
        <v>Mar</v>
      </c>
      <c r="U3622">
        <f t="shared" si="398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92"/>
        <v>1.0973333333333333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9" t="str">
        <f t="shared" si="396"/>
        <v>Sep</v>
      </c>
      <c r="T3623" s="9" t="str">
        <f t="shared" si="397"/>
        <v>Sep</v>
      </c>
      <c r="U3623">
        <f t="shared" si="398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92"/>
        <v>1.00099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9" t="str">
        <f t="shared" si="396"/>
        <v>Aug</v>
      </c>
      <c r="T3624" s="9" t="str">
        <f t="shared" si="397"/>
        <v>Sep</v>
      </c>
      <c r="U3624">
        <f t="shared" si="398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92"/>
        <v>1.2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9" t="str">
        <f t="shared" si="396"/>
        <v>Jul</v>
      </c>
      <c r="T3625" s="9" t="str">
        <f t="shared" si="397"/>
        <v>Jul</v>
      </c>
      <c r="U3625">
        <f t="shared" si="398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92"/>
        <v>1.0493333333333332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9" t="str">
        <f t="shared" si="396"/>
        <v>Jun</v>
      </c>
      <c r="T3626" s="9" t="str">
        <f t="shared" si="397"/>
        <v>Aug</v>
      </c>
      <c r="U3626">
        <f t="shared" si="398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92"/>
        <v>1.0266666666666666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9" t="str">
        <f t="shared" si="396"/>
        <v>Jun</v>
      </c>
      <c r="T3627" s="9" t="str">
        <f t="shared" si="397"/>
        <v>Jul</v>
      </c>
      <c r="U3627">
        <f t="shared" si="398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92"/>
        <v>1.0182500000000001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9" t="str">
        <f t="shared" si="396"/>
        <v>Jul</v>
      </c>
      <c r="T3628" s="9" t="str">
        <f t="shared" si="397"/>
        <v>Aug</v>
      </c>
      <c r="U3628">
        <f t="shared" si="398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92"/>
        <v>1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9" t="str">
        <f t="shared" si="396"/>
        <v>Mar</v>
      </c>
      <c r="T3629" s="9" t="str">
        <f t="shared" si="397"/>
        <v>May</v>
      </c>
      <c r="U3629">
        <f t="shared" si="398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9" t="str">
        <f t="shared" si="396"/>
        <v>Oct</v>
      </c>
      <c r="T3630" s="9" t="str">
        <f t="shared" si="397"/>
        <v>Dec</v>
      </c>
      <c r="U3630">
        <f t="shared" si="398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92"/>
        <v>1.9999999999999999E-6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9" t="str">
        <f t="shared" si="396"/>
        <v>Mar</v>
      </c>
      <c r="T3631" s="9" t="str">
        <f t="shared" si="397"/>
        <v>May</v>
      </c>
      <c r="U3631">
        <f t="shared" si="398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92"/>
        <v>3.3333333333333332E-4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9" t="str">
        <f t="shared" si="396"/>
        <v>Oct</v>
      </c>
      <c r="T3632" s="9" t="str">
        <f t="shared" si="397"/>
        <v>Nov</v>
      </c>
      <c r="U3632">
        <f t="shared" si="398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92"/>
        <v>0.51023391812865493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9" t="str">
        <f t="shared" si="396"/>
        <v>Aug</v>
      </c>
      <c r="T3633" s="9" t="str">
        <f t="shared" si="397"/>
        <v>Sep</v>
      </c>
      <c r="U3633">
        <f t="shared" si="398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92"/>
        <v>0.2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 t="str">
        <f t="shared" si="396"/>
        <v>Nov</v>
      </c>
      <c r="T3634" s="9" t="str">
        <f t="shared" si="397"/>
        <v>Nov</v>
      </c>
      <c r="U3634">
        <f t="shared" si="398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92"/>
        <v>0.35239999999999999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9" t="str">
        <f t="shared" si="396"/>
        <v>Oct</v>
      </c>
      <c r="T3635" s="9" t="str">
        <f t="shared" si="397"/>
        <v>Nov</v>
      </c>
      <c r="U3635">
        <f t="shared" si="398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92"/>
        <v>4.2466666666666666E-2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9" t="str">
        <f t="shared" si="396"/>
        <v>Nov</v>
      </c>
      <c r="T3636" s="9" t="str">
        <f t="shared" si="397"/>
        <v>Jan</v>
      </c>
      <c r="U3636">
        <f t="shared" si="398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92"/>
        <v>0.36457142857142855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 t="str">
        <f t="shared" si="396"/>
        <v>Mar</v>
      </c>
      <c r="T3637" s="9" t="str">
        <f t="shared" si="397"/>
        <v>Apr</v>
      </c>
      <c r="U3637">
        <f t="shared" si="398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9" t="str">
        <f t="shared" si="396"/>
        <v>Aug</v>
      </c>
      <c r="T3638" s="9" t="str">
        <f t="shared" si="397"/>
        <v>Sep</v>
      </c>
      <c r="U3638">
        <f t="shared" si="398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92"/>
        <v>0.30866666666666664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9" t="str">
        <f t="shared" si="396"/>
        <v>Dec</v>
      </c>
      <c r="T3639" s="9" t="str">
        <f t="shared" si="397"/>
        <v>Jan</v>
      </c>
      <c r="U3639">
        <f t="shared" si="398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92"/>
        <v>6.545454545454546E-2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 t="str">
        <f t="shared" si="396"/>
        <v>Feb</v>
      </c>
      <c r="T3640" s="9" t="str">
        <f t="shared" si="397"/>
        <v>Apr</v>
      </c>
      <c r="U3640">
        <f t="shared" si="398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92"/>
        <v>4.0000000000000003E-5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9" t="str">
        <f t="shared" si="396"/>
        <v>Aug</v>
      </c>
      <c r="T3641" s="9" t="str">
        <f t="shared" si="397"/>
        <v>Oct</v>
      </c>
      <c r="U3641">
        <f t="shared" si="398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92"/>
        <v>5.5E-2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9" t="str">
        <f t="shared" si="396"/>
        <v>Apr</v>
      </c>
      <c r="T3642" s="9" t="str">
        <f t="shared" si="397"/>
        <v>May</v>
      </c>
      <c r="U3642">
        <f t="shared" si="398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9" t="str">
        <f t="shared" si="396"/>
        <v>Sep</v>
      </c>
      <c r="T3643" s="9" t="str">
        <f t="shared" si="397"/>
        <v>Oct</v>
      </c>
      <c r="U3643">
        <f t="shared" si="398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92"/>
        <v>2.1428571428571429E-2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 t="str">
        <f t="shared" si="396"/>
        <v>Oct</v>
      </c>
      <c r="T3644" s="9" t="str">
        <f t="shared" si="397"/>
        <v>Nov</v>
      </c>
      <c r="U3644">
        <f t="shared" si="398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9" t="str">
        <f t="shared" si="396"/>
        <v>Oct</v>
      </c>
      <c r="T3645" s="9" t="str">
        <f t="shared" si="397"/>
        <v>Nov</v>
      </c>
      <c r="U3645">
        <f t="shared" si="398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92"/>
        <v>0.16420000000000001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9" t="str">
        <f t="shared" si="396"/>
        <v>Feb</v>
      </c>
      <c r="T3646" s="9" t="str">
        <f t="shared" si="397"/>
        <v>Mar</v>
      </c>
      <c r="U3646">
        <f t="shared" si="398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92"/>
        <v>1E-3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9" t="str">
        <f t="shared" si="396"/>
        <v>Oct</v>
      </c>
      <c r="T3647" s="9" t="str">
        <f t="shared" si="397"/>
        <v>Nov</v>
      </c>
      <c r="U3647">
        <f t="shared" si="398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92"/>
        <v>4.8099999999999997E-2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9" t="str">
        <f t="shared" si="396"/>
        <v>May</v>
      </c>
      <c r="T3648" s="9" t="str">
        <f t="shared" si="397"/>
        <v>Jun</v>
      </c>
      <c r="U3648">
        <f t="shared" si="398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92"/>
        <v>0.06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9" t="str">
        <f t="shared" si="396"/>
        <v>Aug</v>
      </c>
      <c r="T3649" s="9" t="str">
        <f t="shared" si="397"/>
        <v>Sep</v>
      </c>
      <c r="U3649">
        <f t="shared" si="398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92"/>
        <v>1.003825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9" t="str">
        <f t="shared" si="396"/>
        <v>Sep</v>
      </c>
      <c r="T3650" s="9" t="str">
        <f t="shared" si="397"/>
        <v>Oct</v>
      </c>
      <c r="U3650">
        <f t="shared" si="398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99">E3651/D3651</f>
        <v>1.04</v>
      </c>
      <c r="P3651" s="6">
        <f t="shared" ref="P3651:P3714" si="400">E3651/L3651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9" t="str">
        <f t="shared" ref="S3651:S3714" si="403">TEXT((J3651/86400)+25569+(-5/24),"mmm")</f>
        <v>May</v>
      </c>
      <c r="T3651" s="9" t="str">
        <f t="shared" ref="T3651:T3714" si="404">TEXT((I3651/86400)+25569+(-5/24),"mmm")</f>
        <v>Jun</v>
      </c>
      <c r="U3651">
        <f t="shared" ref="U3651:U3714" si="405">YEAR((J3651/86400)+25569+(-5/24))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99"/>
        <v>1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9" t="str">
        <f t="shared" si="403"/>
        <v>Jan</v>
      </c>
      <c r="T3652" s="9" t="str">
        <f t="shared" si="404"/>
        <v>Feb</v>
      </c>
      <c r="U3652">
        <f t="shared" si="40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99"/>
        <v>1.04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9" t="str">
        <f t="shared" si="403"/>
        <v>Jul</v>
      </c>
      <c r="T3653" s="9" t="str">
        <f t="shared" si="404"/>
        <v>Aug</v>
      </c>
      <c r="U3653">
        <f t="shared" si="40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99"/>
        <v>2.5066666666666668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9" t="str">
        <f t="shared" si="403"/>
        <v>Aug</v>
      </c>
      <c r="T3654" s="9" t="str">
        <f t="shared" si="404"/>
        <v>Aug</v>
      </c>
      <c r="U3654">
        <f t="shared" si="40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99"/>
        <v>1.0049999999999999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9" t="str">
        <f t="shared" si="403"/>
        <v>Jul</v>
      </c>
      <c r="T3655" s="9" t="str">
        <f t="shared" si="404"/>
        <v>Aug</v>
      </c>
      <c r="U3655">
        <f t="shared" si="40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99"/>
        <v>1.744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9" t="str">
        <f t="shared" si="403"/>
        <v>Mar</v>
      </c>
      <c r="T3656" s="9" t="str">
        <f t="shared" si="404"/>
        <v>Apr</v>
      </c>
      <c r="U3656">
        <f t="shared" si="40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99"/>
        <v>1.1626000000000001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9" t="str">
        <f t="shared" si="403"/>
        <v>Jun</v>
      </c>
      <c r="T3657" s="9" t="str">
        <f t="shared" si="404"/>
        <v>Jul</v>
      </c>
      <c r="U3657">
        <f t="shared" si="40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99"/>
        <v>1.0582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9" t="str">
        <f t="shared" si="403"/>
        <v>Jan</v>
      </c>
      <c r="T3658" s="9" t="str">
        <f t="shared" si="404"/>
        <v>Feb</v>
      </c>
      <c r="U3658">
        <f t="shared" si="40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99"/>
        <v>1.1074999999999999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 t="str">
        <f t="shared" si="403"/>
        <v>May</v>
      </c>
      <c r="T3659" s="9" t="str">
        <f t="shared" si="404"/>
        <v>Jun</v>
      </c>
      <c r="U3659">
        <f t="shared" si="40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99"/>
        <v>1.0066666666666666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9" t="str">
        <f t="shared" si="403"/>
        <v>May</v>
      </c>
      <c r="T3660" s="9" t="str">
        <f t="shared" si="404"/>
        <v>Jul</v>
      </c>
      <c r="U3660">
        <f t="shared" si="40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99"/>
        <v>1.0203333333333333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9" t="str">
        <f t="shared" si="403"/>
        <v>Feb</v>
      </c>
      <c r="T3661" s="9" t="str">
        <f t="shared" si="404"/>
        <v>Mar</v>
      </c>
      <c r="U3661">
        <f t="shared" si="40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99"/>
        <v>1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9" t="str">
        <f t="shared" si="403"/>
        <v>Nov</v>
      </c>
      <c r="T3662" s="9" t="str">
        <f t="shared" si="404"/>
        <v>Dec</v>
      </c>
      <c r="U3662">
        <f t="shared" si="40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99"/>
        <v>1.1100000000000001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9" t="str">
        <f t="shared" si="403"/>
        <v>Mar</v>
      </c>
      <c r="T3663" s="9" t="str">
        <f t="shared" si="404"/>
        <v>Apr</v>
      </c>
      <c r="U3663">
        <f t="shared" si="40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99"/>
        <v>1.0142500000000001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 t="str">
        <f t="shared" si="403"/>
        <v>Mar</v>
      </c>
      <c r="T3664" s="9" t="str">
        <f t="shared" si="404"/>
        <v>Mar</v>
      </c>
      <c r="U3664">
        <f t="shared" si="40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99"/>
        <v>1.04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9" t="str">
        <f t="shared" si="403"/>
        <v>Oct</v>
      </c>
      <c r="T3665" s="9" t="str">
        <f t="shared" si="404"/>
        <v>Dec</v>
      </c>
      <c r="U3665">
        <f t="shared" si="40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99"/>
        <v>1.09375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9" t="str">
        <f t="shared" si="403"/>
        <v>Jun</v>
      </c>
      <c r="T3666" s="9" t="str">
        <f t="shared" si="404"/>
        <v>Jun</v>
      </c>
      <c r="U3666">
        <f t="shared" si="40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99"/>
        <v>1.1516129032258065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9" t="str">
        <f t="shared" si="403"/>
        <v>Oct</v>
      </c>
      <c r="T3667" s="9" t="str">
        <f t="shared" si="404"/>
        <v>Oct</v>
      </c>
      <c r="U3667">
        <f t="shared" si="40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99"/>
        <v>1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9" t="str">
        <f t="shared" si="403"/>
        <v>Jul</v>
      </c>
      <c r="T3668" s="9" t="str">
        <f t="shared" si="404"/>
        <v>Jul</v>
      </c>
      <c r="U3668">
        <f t="shared" si="40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99"/>
        <v>1.0317033333333334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9" t="str">
        <f t="shared" si="403"/>
        <v>Jun</v>
      </c>
      <c r="T3669" s="9" t="str">
        <f t="shared" si="404"/>
        <v>Jul</v>
      </c>
      <c r="U3669">
        <f t="shared" si="40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99"/>
        <v>1.0349999999999999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9" t="str">
        <f t="shared" si="403"/>
        <v>Jun</v>
      </c>
      <c r="T3670" s="9" t="str">
        <f t="shared" si="404"/>
        <v>Jul</v>
      </c>
      <c r="U3670">
        <f t="shared" si="40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99"/>
        <v>1.3819999999999999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9" t="str">
        <f t="shared" si="403"/>
        <v>May</v>
      </c>
      <c r="T3671" s="9" t="str">
        <f t="shared" si="404"/>
        <v>Jun</v>
      </c>
      <c r="U3671">
        <f t="shared" si="40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99"/>
        <v>1.0954545454545455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9" t="str">
        <f t="shared" si="403"/>
        <v>May</v>
      </c>
      <c r="T3672" s="9" t="str">
        <f t="shared" si="404"/>
        <v>May</v>
      </c>
      <c r="U3672">
        <f t="shared" si="40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99"/>
        <v>1.0085714285714287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 t="str">
        <f t="shared" si="403"/>
        <v>Jun</v>
      </c>
      <c r="T3673" s="9" t="str">
        <f t="shared" si="404"/>
        <v>Jul</v>
      </c>
      <c r="U3673">
        <f t="shared" si="40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99"/>
        <v>1.0153333333333334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9" t="str">
        <f t="shared" si="403"/>
        <v>Aug</v>
      </c>
      <c r="T3674" s="9" t="str">
        <f t="shared" si="404"/>
        <v>Sep</v>
      </c>
      <c r="U3674">
        <f t="shared" si="40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99"/>
        <v>1.13625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9" t="str">
        <f t="shared" si="403"/>
        <v>Oct</v>
      </c>
      <c r="T3675" s="9" t="str">
        <f t="shared" si="404"/>
        <v>Nov</v>
      </c>
      <c r="U3675">
        <f t="shared" si="40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99"/>
        <v>1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9" t="str">
        <f t="shared" si="403"/>
        <v>Jul</v>
      </c>
      <c r="T3676" s="9" t="str">
        <f t="shared" si="404"/>
        <v>Sep</v>
      </c>
      <c r="U3676">
        <f t="shared" si="40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99"/>
        <v>1.4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9" t="str">
        <f t="shared" si="403"/>
        <v>May</v>
      </c>
      <c r="T3677" s="9" t="str">
        <f t="shared" si="404"/>
        <v>May</v>
      </c>
      <c r="U3677">
        <f t="shared" si="40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99"/>
        <v>1.2875000000000001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9" t="str">
        <f t="shared" si="403"/>
        <v>Aug</v>
      </c>
      <c r="T3678" s="9" t="str">
        <f t="shared" si="404"/>
        <v>Sep</v>
      </c>
      <c r="U3678">
        <f t="shared" si="40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99"/>
        <v>1.0290416666666666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9" t="str">
        <f t="shared" si="403"/>
        <v>Jun</v>
      </c>
      <c r="T3679" s="9" t="str">
        <f t="shared" si="404"/>
        <v>Jul</v>
      </c>
      <c r="U3679">
        <f t="shared" si="40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99"/>
        <v>1.0249999999999999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9" t="str">
        <f t="shared" si="403"/>
        <v>Apr</v>
      </c>
      <c r="T3680" s="9" t="str">
        <f t="shared" si="404"/>
        <v>May</v>
      </c>
      <c r="U3680">
        <f t="shared" si="40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99"/>
        <v>1.101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 t="str">
        <f t="shared" si="403"/>
        <v>May</v>
      </c>
      <c r="T3681" s="9" t="str">
        <f t="shared" si="404"/>
        <v>Jun</v>
      </c>
      <c r="U3681">
        <f t="shared" si="40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99"/>
        <v>1.1276666666666666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9" t="str">
        <f t="shared" si="403"/>
        <v>Sep</v>
      </c>
      <c r="T3682" s="9" t="str">
        <f t="shared" si="404"/>
        <v>Oct</v>
      </c>
      <c r="U3682">
        <f t="shared" si="40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99"/>
        <v>1.119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9" t="str">
        <f t="shared" si="403"/>
        <v>Jan</v>
      </c>
      <c r="T3683" s="9" t="str">
        <f t="shared" si="404"/>
        <v>Jan</v>
      </c>
      <c r="U3683">
        <f t="shared" si="40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99"/>
        <v>1.3919999999999999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9" t="str">
        <f t="shared" si="403"/>
        <v>May</v>
      </c>
      <c r="T3684" s="9" t="str">
        <f t="shared" si="404"/>
        <v>Jun</v>
      </c>
      <c r="U3684">
        <f t="shared" si="40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99"/>
        <v>1.1085714285714285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9" t="str">
        <f t="shared" si="403"/>
        <v>Sep</v>
      </c>
      <c r="T3685" s="9" t="str">
        <f t="shared" si="404"/>
        <v>Oct</v>
      </c>
      <c r="U3685">
        <f t="shared" si="40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99"/>
        <v>1.3906666666666667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9" t="str">
        <f t="shared" si="403"/>
        <v>Aug</v>
      </c>
      <c r="T3686" s="9" t="str">
        <f t="shared" si="404"/>
        <v>Sep</v>
      </c>
      <c r="U3686">
        <f t="shared" si="40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99"/>
        <v>1.0569999999999999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9" t="str">
        <f t="shared" si="403"/>
        <v>Apr</v>
      </c>
      <c r="T3687" s="9" t="str">
        <f t="shared" si="404"/>
        <v>May</v>
      </c>
      <c r="U3687">
        <f t="shared" si="40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99"/>
        <v>1.0142857142857142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9" t="str">
        <f t="shared" si="403"/>
        <v>Aug</v>
      </c>
      <c r="T3688" s="9" t="str">
        <f t="shared" si="404"/>
        <v>Aug</v>
      </c>
      <c r="U3688">
        <f t="shared" si="40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99"/>
        <v>1.0024500000000001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 t="str">
        <f t="shared" si="403"/>
        <v>May</v>
      </c>
      <c r="T3689" s="9" t="str">
        <f t="shared" si="404"/>
        <v>Jun</v>
      </c>
      <c r="U3689">
        <f t="shared" si="40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99"/>
        <v>1.0916666666666666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9" t="str">
        <f t="shared" si="403"/>
        <v>Jul</v>
      </c>
      <c r="T3690" s="9" t="str">
        <f t="shared" si="404"/>
        <v>Aug</v>
      </c>
      <c r="U3690">
        <f t="shared" si="40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99"/>
        <v>1.1833333333333333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9" t="str">
        <f t="shared" si="403"/>
        <v>May</v>
      </c>
      <c r="T3691" s="9" t="str">
        <f t="shared" si="404"/>
        <v>Jun</v>
      </c>
      <c r="U3691">
        <f t="shared" si="40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99"/>
        <v>1.2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9" t="str">
        <f t="shared" si="403"/>
        <v>Oct</v>
      </c>
      <c r="T3692" s="9" t="str">
        <f t="shared" si="404"/>
        <v>Nov</v>
      </c>
      <c r="U3692">
        <f t="shared" si="40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99"/>
        <v>1.2796000000000001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9" t="str">
        <f t="shared" si="403"/>
        <v>Jan</v>
      </c>
      <c r="T3693" s="9" t="str">
        <f t="shared" si="404"/>
        <v>Mar</v>
      </c>
      <c r="U3693">
        <f t="shared" si="405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99"/>
        <v>1.26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9" t="str">
        <f t="shared" si="403"/>
        <v>Sep</v>
      </c>
      <c r="T3694" s="9" t="str">
        <f t="shared" si="404"/>
        <v>Sep</v>
      </c>
      <c r="U3694">
        <f t="shared" si="405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99"/>
        <v>1.2912912912912913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9" t="str">
        <f t="shared" si="403"/>
        <v>Oct</v>
      </c>
      <c r="T3695" s="9" t="str">
        <f t="shared" si="404"/>
        <v>Nov</v>
      </c>
      <c r="U3695">
        <f t="shared" si="405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99"/>
        <v>1.0742857142857143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9" t="str">
        <f t="shared" si="403"/>
        <v>Apr</v>
      </c>
      <c r="T3696" s="9" t="str">
        <f t="shared" si="404"/>
        <v>Jun</v>
      </c>
      <c r="U3696">
        <f t="shared" si="405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99"/>
        <v>1.00125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9" t="str">
        <f t="shared" si="403"/>
        <v>Dec</v>
      </c>
      <c r="T3697" s="9" t="str">
        <f t="shared" si="404"/>
        <v>Jan</v>
      </c>
      <c r="U3697">
        <f t="shared" si="405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99"/>
        <v>1.55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9" t="str">
        <f t="shared" si="403"/>
        <v>Dec</v>
      </c>
      <c r="T3698" s="9" t="str">
        <f t="shared" si="404"/>
        <v>Feb</v>
      </c>
      <c r="U3698">
        <f t="shared" si="405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99"/>
        <v>1.08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9" t="str">
        <f t="shared" si="403"/>
        <v>Apr</v>
      </c>
      <c r="T3699" s="9" t="str">
        <f t="shared" si="404"/>
        <v>May</v>
      </c>
      <c r="U3699">
        <f t="shared" si="405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99"/>
        <v>1.1052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9" t="str">
        <f t="shared" si="403"/>
        <v>Feb</v>
      </c>
      <c r="T3700" s="9" t="str">
        <f t="shared" si="404"/>
        <v>Mar</v>
      </c>
      <c r="U3700">
        <f t="shared" si="405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99"/>
        <v>1.008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9" t="str">
        <f t="shared" si="403"/>
        <v>Sep</v>
      </c>
      <c r="T3701" s="9" t="str">
        <f t="shared" si="404"/>
        <v>Oct</v>
      </c>
      <c r="U3701">
        <f t="shared" si="405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99"/>
        <v>1.212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9" t="str">
        <f t="shared" si="403"/>
        <v>Aug</v>
      </c>
      <c r="T3702" s="9" t="str">
        <f t="shared" si="404"/>
        <v>Sep</v>
      </c>
      <c r="U3702">
        <f t="shared" si="405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99"/>
        <v>1.0033333333333334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9" t="str">
        <f t="shared" si="403"/>
        <v>May</v>
      </c>
      <c r="T3703" s="9" t="str">
        <f t="shared" si="404"/>
        <v>Jun</v>
      </c>
      <c r="U3703">
        <f t="shared" si="405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99"/>
        <v>1.0916666666666666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9" t="str">
        <f t="shared" si="403"/>
        <v>Jun</v>
      </c>
      <c r="T3704" s="9" t="str">
        <f t="shared" si="404"/>
        <v>Jul</v>
      </c>
      <c r="U3704">
        <f t="shared" si="405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99"/>
        <v>1.2342857142857142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9" t="str">
        <f t="shared" si="403"/>
        <v>Jul</v>
      </c>
      <c r="T3705" s="9" t="str">
        <f t="shared" si="404"/>
        <v>Aug</v>
      </c>
      <c r="U3705">
        <f t="shared" si="405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99"/>
        <v>1.3633666666666666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9" t="str">
        <f t="shared" si="403"/>
        <v>Apr</v>
      </c>
      <c r="T3706" s="9" t="str">
        <f t="shared" si="404"/>
        <v>May</v>
      </c>
      <c r="U3706">
        <f t="shared" si="405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99"/>
        <v>1.0346657233816767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9" t="str">
        <f t="shared" si="403"/>
        <v>Jun</v>
      </c>
      <c r="T3707" s="9" t="str">
        <f t="shared" si="404"/>
        <v>Jun</v>
      </c>
      <c r="U3707">
        <f t="shared" si="405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99"/>
        <v>1.2133333333333334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9" t="str">
        <f t="shared" si="403"/>
        <v>Aug</v>
      </c>
      <c r="T3708" s="9" t="str">
        <f t="shared" si="404"/>
        <v>Sep</v>
      </c>
      <c r="U3708">
        <f t="shared" si="405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99"/>
        <v>1.86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9" t="str">
        <f t="shared" si="403"/>
        <v>Jun</v>
      </c>
      <c r="T3709" s="9" t="str">
        <f t="shared" si="404"/>
        <v>Jul</v>
      </c>
      <c r="U3709">
        <f t="shared" si="405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99"/>
        <v>3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9" t="str">
        <f t="shared" si="403"/>
        <v>Jun</v>
      </c>
      <c r="T3710" s="9" t="str">
        <f t="shared" si="404"/>
        <v>Jul</v>
      </c>
      <c r="U3710">
        <f t="shared" si="405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99"/>
        <v>1.0825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9" t="str">
        <f t="shared" si="403"/>
        <v>May</v>
      </c>
      <c r="T3711" s="9" t="str">
        <f t="shared" si="404"/>
        <v>Jun</v>
      </c>
      <c r="U3711">
        <f t="shared" si="405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99"/>
        <v>1.4115384615384616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9" t="str">
        <f t="shared" si="403"/>
        <v>Mar</v>
      </c>
      <c r="T3712" s="9" t="str">
        <f t="shared" si="404"/>
        <v>Apr</v>
      </c>
      <c r="U3712">
        <f t="shared" si="405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99"/>
        <v>1.1399999999999999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9" t="str">
        <f t="shared" si="403"/>
        <v>May</v>
      </c>
      <c r="T3713" s="9" t="str">
        <f t="shared" si="404"/>
        <v>Jun</v>
      </c>
      <c r="U3713">
        <f t="shared" si="405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99"/>
        <v>1.5373333333333334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9" t="str">
        <f t="shared" si="403"/>
        <v>May</v>
      </c>
      <c r="T3714" s="9" t="str">
        <f t="shared" si="404"/>
        <v>May</v>
      </c>
      <c r="U3714">
        <f t="shared" si="405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406">E3715/D3715</f>
        <v>1.0149999999999999</v>
      </c>
      <c r="P3715" s="6">
        <f t="shared" ref="P3715:P3778" si="407">E3715/L3715</f>
        <v>106.84210526315789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9" t="str">
        <f t="shared" ref="S3715:S3778" si="410">TEXT((J3715/86400)+25569+(-5/24),"mmm")</f>
        <v>May</v>
      </c>
      <c r="T3715" s="9" t="str">
        <f t="shared" ref="T3715:T3778" si="411">TEXT((I3715/86400)+25569+(-5/24),"mmm")</f>
        <v>Jun</v>
      </c>
      <c r="U3715">
        <f t="shared" ref="U3715:U3778" si="412">YEAR((J3715/86400)+25569+(-5/24))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406"/>
        <v>1.0235000000000001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9" t="str">
        <f t="shared" si="410"/>
        <v>Apr</v>
      </c>
      <c r="T3716" s="9" t="str">
        <f t="shared" si="411"/>
        <v>May</v>
      </c>
      <c r="U3716">
        <f t="shared" si="412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406"/>
        <v>1.0257142857142858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9" t="str">
        <f t="shared" si="410"/>
        <v>Feb</v>
      </c>
      <c r="T3717" s="9" t="str">
        <f t="shared" si="411"/>
        <v>Mar</v>
      </c>
      <c r="U3717">
        <f t="shared" si="412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406"/>
        <v>1.5575000000000001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9" t="str">
        <f t="shared" si="410"/>
        <v>Dec</v>
      </c>
      <c r="T3718" s="9" t="str">
        <f t="shared" si="411"/>
        <v>Jan</v>
      </c>
      <c r="U3718">
        <f t="shared" si="412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406"/>
        <v>1.0075000000000001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9" t="str">
        <f t="shared" si="410"/>
        <v>Apr</v>
      </c>
      <c r="T3719" s="9" t="str">
        <f t="shared" si="411"/>
        <v>May</v>
      </c>
      <c r="U3719">
        <f t="shared" si="412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406"/>
        <v>2.3940000000000001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9" t="str">
        <f t="shared" si="410"/>
        <v>Jan</v>
      </c>
      <c r="T3720" s="9" t="str">
        <f t="shared" si="411"/>
        <v>Feb</v>
      </c>
      <c r="U3720">
        <f t="shared" si="412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406"/>
        <v>2.1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9" t="str">
        <f t="shared" si="410"/>
        <v>May</v>
      </c>
      <c r="T3721" s="9" t="str">
        <f t="shared" si="411"/>
        <v>Jun</v>
      </c>
      <c r="U3721">
        <f t="shared" si="412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406"/>
        <v>1.0451515151515152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9" t="str">
        <f t="shared" si="410"/>
        <v>Jun</v>
      </c>
      <c r="T3722" s="9" t="str">
        <f t="shared" si="411"/>
        <v>Jul</v>
      </c>
      <c r="U3722">
        <f t="shared" si="412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406"/>
        <v>1.008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9" t="str">
        <f t="shared" si="410"/>
        <v>Oct</v>
      </c>
      <c r="T3723" s="9" t="str">
        <f t="shared" si="411"/>
        <v>Nov</v>
      </c>
      <c r="U3723">
        <f t="shared" si="412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406"/>
        <v>1.1120000000000001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9" t="str">
        <f t="shared" si="410"/>
        <v>Jan</v>
      </c>
      <c r="T3724" s="9" t="str">
        <f t="shared" si="411"/>
        <v>Feb</v>
      </c>
      <c r="U3724">
        <f t="shared" si="412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406"/>
        <v>1.0204444444444445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9" t="str">
        <f t="shared" si="410"/>
        <v>Oct</v>
      </c>
      <c r="T3725" s="9" t="str">
        <f t="shared" si="411"/>
        <v>Nov</v>
      </c>
      <c r="U3725">
        <f t="shared" si="412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406"/>
        <v>1.0254767441860466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9" t="str">
        <f t="shared" si="410"/>
        <v>Apr</v>
      </c>
      <c r="T3726" s="9" t="str">
        <f t="shared" si="411"/>
        <v>May</v>
      </c>
      <c r="U3726">
        <f t="shared" si="412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406"/>
        <v>1.27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9" t="str">
        <f t="shared" si="410"/>
        <v>Feb</v>
      </c>
      <c r="T3727" s="9" t="str">
        <f t="shared" si="411"/>
        <v>Feb</v>
      </c>
      <c r="U3727">
        <f t="shared" si="412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406"/>
        <v>3.3870588235294119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9" t="str">
        <f t="shared" si="410"/>
        <v>Apr</v>
      </c>
      <c r="T3728" s="9" t="str">
        <f t="shared" si="411"/>
        <v>Apr</v>
      </c>
      <c r="U3728">
        <f t="shared" si="412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406"/>
        <v>1.0075000000000001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9" t="str">
        <f t="shared" si="410"/>
        <v>Sep</v>
      </c>
      <c r="T3729" s="9" t="str">
        <f t="shared" si="411"/>
        <v>Oct</v>
      </c>
      <c r="U3729">
        <f t="shared" si="412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406"/>
        <v>9.3100000000000002E-2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9" t="str">
        <f t="shared" si="410"/>
        <v>Jul</v>
      </c>
      <c r="T3730" s="9" t="str">
        <f t="shared" si="411"/>
        <v>Aug</v>
      </c>
      <c r="U3730">
        <f t="shared" si="412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406"/>
        <v>7.2400000000000006E-2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 t="str">
        <f t="shared" si="410"/>
        <v>Feb</v>
      </c>
      <c r="T3731" s="9" t="str">
        <f t="shared" si="411"/>
        <v>Mar</v>
      </c>
      <c r="U3731">
        <f t="shared" si="412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406"/>
        <v>0.1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9" t="str">
        <f t="shared" si="410"/>
        <v>Jul</v>
      </c>
      <c r="T3732" s="9" t="str">
        <f t="shared" si="411"/>
        <v>Aug</v>
      </c>
      <c r="U3732">
        <f t="shared" si="412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406"/>
        <v>0.11272727272727273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9" t="str">
        <f t="shared" si="410"/>
        <v>Dec</v>
      </c>
      <c r="T3733" s="9" t="str">
        <f t="shared" si="411"/>
        <v>Jan</v>
      </c>
      <c r="U3733">
        <f t="shared" si="412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406"/>
        <v>0.15411764705882353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 t="str">
        <f t="shared" si="410"/>
        <v>Nov</v>
      </c>
      <c r="T3734" s="9" t="str">
        <f t="shared" si="411"/>
        <v>Jan</v>
      </c>
      <c r="U3734">
        <f t="shared" si="412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9" t="str">
        <f t="shared" si="410"/>
        <v>Apr</v>
      </c>
      <c r="T3735" s="9" t="str">
        <f t="shared" si="411"/>
        <v>Apr</v>
      </c>
      <c r="U3735">
        <f t="shared" si="412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406"/>
        <v>0.28466666666666668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9" t="str">
        <f t="shared" si="410"/>
        <v>Mar</v>
      </c>
      <c r="T3736" s="9" t="str">
        <f t="shared" si="411"/>
        <v>May</v>
      </c>
      <c r="U3736">
        <f t="shared" si="412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406"/>
        <v>0.13333333333333333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9" t="str">
        <f t="shared" si="410"/>
        <v>Apr</v>
      </c>
      <c r="T3737" s="9" t="str">
        <f t="shared" si="411"/>
        <v>May</v>
      </c>
      <c r="U3737">
        <f t="shared" si="412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406"/>
        <v>6.6666666666666671E-3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9" t="str">
        <f t="shared" si="410"/>
        <v>Feb</v>
      </c>
      <c r="T3738" s="9" t="str">
        <f t="shared" si="411"/>
        <v>Mar</v>
      </c>
      <c r="U3738">
        <f t="shared" si="412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406"/>
        <v>0.21428571428571427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9" t="str">
        <f t="shared" si="410"/>
        <v>Oct</v>
      </c>
      <c r="T3739" s="9" t="str">
        <f t="shared" si="411"/>
        <v>Nov</v>
      </c>
      <c r="U3739">
        <f t="shared" si="412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406"/>
        <v>0.18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9" t="str">
        <f t="shared" si="410"/>
        <v>Jun</v>
      </c>
      <c r="T3740" s="9" t="str">
        <f t="shared" si="411"/>
        <v>Jul</v>
      </c>
      <c r="U3740">
        <f t="shared" si="412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406"/>
        <v>0.20125000000000001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9" t="str">
        <f t="shared" si="410"/>
        <v>Jun</v>
      </c>
      <c r="T3741" s="9" t="str">
        <f t="shared" si="411"/>
        <v>Jul</v>
      </c>
      <c r="U3741">
        <f t="shared" si="412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406"/>
        <v>0.17899999999999999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9" t="str">
        <f t="shared" si="410"/>
        <v>Jul</v>
      </c>
      <c r="T3742" s="9" t="str">
        <f t="shared" si="411"/>
        <v>Aug</v>
      </c>
      <c r="U3742">
        <f t="shared" si="412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9" t="str">
        <f t="shared" si="410"/>
        <v>Nov</v>
      </c>
      <c r="T3743" s="9" t="str">
        <f t="shared" si="411"/>
        <v>Dec</v>
      </c>
      <c r="U3743">
        <f t="shared" si="412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406"/>
        <v>0.02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9" t="str">
        <f t="shared" si="410"/>
        <v>Aug</v>
      </c>
      <c r="T3744" s="9" t="str">
        <f t="shared" si="411"/>
        <v>Sep</v>
      </c>
      <c r="U3744">
        <f t="shared" si="412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9" t="str">
        <f t="shared" si="410"/>
        <v>Jun</v>
      </c>
      <c r="T3745" s="9" t="str">
        <f t="shared" si="411"/>
        <v>Jul</v>
      </c>
      <c r="U3745">
        <f t="shared" si="412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9" t="str">
        <f t="shared" si="410"/>
        <v>Jun</v>
      </c>
      <c r="T3746" s="9" t="str">
        <f t="shared" si="411"/>
        <v>Jul</v>
      </c>
      <c r="U3746">
        <f t="shared" si="412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406"/>
        <v>0.1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9" t="str">
        <f t="shared" si="410"/>
        <v>Jul</v>
      </c>
      <c r="T3747" s="9" t="str">
        <f t="shared" si="411"/>
        <v>Aug</v>
      </c>
      <c r="U3747">
        <f t="shared" si="412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406"/>
        <v>2.3764705882352941E-2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9" t="str">
        <f t="shared" si="410"/>
        <v>Sep</v>
      </c>
      <c r="T3748" s="9" t="str">
        <f t="shared" si="411"/>
        <v>Oct</v>
      </c>
      <c r="U3748">
        <f t="shared" si="412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406"/>
        <v>0.01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9" t="str">
        <f t="shared" si="410"/>
        <v>Jun</v>
      </c>
      <c r="T3749" s="9" t="str">
        <f t="shared" si="411"/>
        <v>Jul</v>
      </c>
      <c r="U3749">
        <f t="shared" si="412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406"/>
        <v>1.0351999999999999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9" t="str">
        <f t="shared" si="410"/>
        <v>Jan</v>
      </c>
      <c r="T3750" s="9" t="str">
        <f t="shared" si="411"/>
        <v>Feb</v>
      </c>
      <c r="U3750">
        <f t="shared" si="412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406"/>
        <v>1.05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9" t="str">
        <f t="shared" si="410"/>
        <v>Mar</v>
      </c>
      <c r="T3751" s="9" t="str">
        <f t="shared" si="411"/>
        <v>Apr</v>
      </c>
      <c r="U3751">
        <f t="shared" si="412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406"/>
        <v>1.0044999999999999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 t="str">
        <f t="shared" si="410"/>
        <v>Jan</v>
      </c>
      <c r="T3752" s="9" t="str">
        <f t="shared" si="411"/>
        <v>Feb</v>
      </c>
      <c r="U3752">
        <f t="shared" si="412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406"/>
        <v>1.3260000000000001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9" t="str">
        <f t="shared" si="410"/>
        <v>Feb</v>
      </c>
      <c r="T3753" s="9" t="str">
        <f t="shared" si="411"/>
        <v>Apr</v>
      </c>
      <c r="U3753">
        <f t="shared" si="412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406"/>
        <v>1.1299999999999999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9" t="str">
        <f t="shared" si="410"/>
        <v>Sep</v>
      </c>
      <c r="T3754" s="9" t="str">
        <f t="shared" si="411"/>
        <v>Oct</v>
      </c>
      <c r="U3754">
        <f t="shared" si="412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406"/>
        <v>1.0334000000000001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9" t="str">
        <f t="shared" si="410"/>
        <v>May</v>
      </c>
      <c r="T3755" s="9" t="str">
        <f t="shared" si="411"/>
        <v>Jun</v>
      </c>
      <c r="U3755">
        <f t="shared" si="412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406"/>
        <v>1.2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9" t="str">
        <f t="shared" si="410"/>
        <v>Jun</v>
      </c>
      <c r="T3756" s="9" t="str">
        <f t="shared" si="411"/>
        <v>Jul</v>
      </c>
      <c r="U3756">
        <f t="shared" si="412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406"/>
        <v>1.2963636363636364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9" t="str">
        <f t="shared" si="410"/>
        <v>Mar</v>
      </c>
      <c r="T3757" s="9" t="str">
        <f t="shared" si="411"/>
        <v>Apr</v>
      </c>
      <c r="U3757">
        <f t="shared" si="412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406"/>
        <v>1.0111111111111111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9" t="str">
        <f t="shared" si="410"/>
        <v>May</v>
      </c>
      <c r="T3758" s="9" t="str">
        <f t="shared" si="411"/>
        <v>Jun</v>
      </c>
      <c r="U3758">
        <f t="shared" si="412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406"/>
        <v>1.0851428571428572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 t="str">
        <f t="shared" si="410"/>
        <v>Nov</v>
      </c>
      <c r="T3759" s="9" t="str">
        <f t="shared" si="411"/>
        <v>Dec</v>
      </c>
      <c r="U3759">
        <f t="shared" si="412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406"/>
        <v>1.0233333333333334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9" t="str">
        <f t="shared" si="410"/>
        <v>Apr</v>
      </c>
      <c r="T3760" s="9" t="str">
        <f t="shared" si="411"/>
        <v>May</v>
      </c>
      <c r="U3760">
        <f t="shared" si="412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406"/>
        <v>1.1024425000000002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9" t="str">
        <f t="shared" si="410"/>
        <v>Jun</v>
      </c>
      <c r="T3761" s="9" t="str">
        <f t="shared" si="411"/>
        <v>Aug</v>
      </c>
      <c r="U3761">
        <f t="shared" si="412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406"/>
        <v>1.010154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9" t="str">
        <f t="shared" si="410"/>
        <v>Apr</v>
      </c>
      <c r="T3762" s="9" t="str">
        <f t="shared" si="411"/>
        <v>May</v>
      </c>
      <c r="U3762">
        <f t="shared" si="412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406"/>
        <v>1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9" t="str">
        <f t="shared" si="410"/>
        <v>Jun</v>
      </c>
      <c r="T3763" s="9" t="str">
        <f t="shared" si="411"/>
        <v>Aug</v>
      </c>
      <c r="U3763">
        <f t="shared" si="412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406"/>
        <v>1.0624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9" t="str">
        <f t="shared" si="410"/>
        <v>Jul</v>
      </c>
      <c r="T3764" s="9" t="str">
        <f t="shared" si="411"/>
        <v>Aug</v>
      </c>
      <c r="U3764">
        <f t="shared" si="412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406"/>
        <v>1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9" t="str">
        <f t="shared" si="410"/>
        <v>Mar</v>
      </c>
      <c r="T3765" s="9" t="str">
        <f t="shared" si="411"/>
        <v>Apr</v>
      </c>
      <c r="U3765">
        <f t="shared" si="412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406"/>
        <v>1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9" t="str">
        <f t="shared" si="410"/>
        <v>May</v>
      </c>
      <c r="T3766" s="9" t="str">
        <f t="shared" si="411"/>
        <v>May</v>
      </c>
      <c r="U3766">
        <f t="shared" si="412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406"/>
        <v>1.1345714285714286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9" t="str">
        <f t="shared" si="410"/>
        <v>Jun</v>
      </c>
      <c r="T3767" s="9" t="str">
        <f t="shared" si="411"/>
        <v>Jul</v>
      </c>
      <c r="U3767">
        <f t="shared" si="412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406"/>
        <v>1.0265010000000001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9" t="str">
        <f t="shared" si="410"/>
        <v>May</v>
      </c>
      <c r="T3768" s="9" t="str">
        <f t="shared" si="411"/>
        <v>Jul</v>
      </c>
      <c r="U3768">
        <f t="shared" si="412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406"/>
        <v>1.1675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9" t="str">
        <f t="shared" si="410"/>
        <v>Feb</v>
      </c>
      <c r="T3769" s="9" t="str">
        <f t="shared" si="411"/>
        <v>Feb</v>
      </c>
      <c r="U3769">
        <f t="shared" si="412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406"/>
        <v>1.0765274999999999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9" t="str">
        <f t="shared" si="410"/>
        <v>May</v>
      </c>
      <c r="T3770" s="9" t="str">
        <f t="shared" si="411"/>
        <v>Jun</v>
      </c>
      <c r="U3770">
        <f t="shared" si="412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406"/>
        <v>1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9" t="str">
        <f t="shared" si="410"/>
        <v>Mar</v>
      </c>
      <c r="T3771" s="9" t="str">
        <f t="shared" si="411"/>
        <v>Apr</v>
      </c>
      <c r="U3771">
        <f t="shared" si="412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406"/>
        <v>1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 t="str">
        <f t="shared" si="410"/>
        <v>May</v>
      </c>
      <c r="T3772" s="9" t="str">
        <f t="shared" si="411"/>
        <v>Jun</v>
      </c>
      <c r="U3772">
        <f t="shared" si="412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406"/>
        <v>1.46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9" t="str">
        <f t="shared" si="410"/>
        <v>May</v>
      </c>
      <c r="T3773" s="9" t="str">
        <f t="shared" si="411"/>
        <v>May</v>
      </c>
      <c r="U3773">
        <f t="shared" si="412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406"/>
        <v>1.1020000000000001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9" t="str">
        <f t="shared" si="410"/>
        <v>Nov</v>
      </c>
      <c r="T3774" s="9" t="str">
        <f t="shared" si="411"/>
        <v>Nov</v>
      </c>
      <c r="U3774">
        <f t="shared" si="412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406"/>
        <v>1.0820000000000001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9" t="str">
        <f t="shared" si="410"/>
        <v>Oct</v>
      </c>
      <c r="T3775" s="9" t="str">
        <f t="shared" si="411"/>
        <v>Nov</v>
      </c>
      <c r="U3775">
        <f t="shared" si="412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406"/>
        <v>1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 t="str">
        <f t="shared" si="410"/>
        <v>Mar</v>
      </c>
      <c r="T3776" s="9" t="str">
        <f t="shared" si="411"/>
        <v>Apr</v>
      </c>
      <c r="U3776">
        <f t="shared" si="412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406"/>
        <v>1.0024999999999999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9" t="str">
        <f t="shared" si="410"/>
        <v>Mar</v>
      </c>
      <c r="T3777" s="9" t="str">
        <f t="shared" si="411"/>
        <v>Apr</v>
      </c>
      <c r="U3777">
        <f t="shared" si="412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406"/>
        <v>1.0671250000000001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9" t="str">
        <f t="shared" si="410"/>
        <v>Jun</v>
      </c>
      <c r="T3778" s="9" t="str">
        <f t="shared" si="411"/>
        <v>Jul</v>
      </c>
      <c r="U3778">
        <f t="shared" si="412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413">E3779/D3779</f>
        <v>1.4319999999999999</v>
      </c>
      <c r="P3779" s="6">
        <f t="shared" ref="P3779:P3842" si="414">E3779/L3779</f>
        <v>48.542372881355931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9" t="str">
        <f t="shared" ref="S3779:S3842" si="417">TEXT((J3779/86400)+25569+(-5/24),"mmm")</f>
        <v>Sep</v>
      </c>
      <c r="T3779" s="9" t="str">
        <f t="shared" ref="T3779:T3842" si="418">TEXT((I3779/86400)+25569+(-5/24),"mmm")</f>
        <v>Sep</v>
      </c>
      <c r="U3779">
        <f t="shared" ref="U3779:U3842" si="419">YEAR((J3779/86400)+25569+(-5/24))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413"/>
        <v>1.0504166666666668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9" t="str">
        <f t="shared" si="417"/>
        <v>Dec</v>
      </c>
      <c r="T3780" s="9" t="str">
        <f t="shared" si="418"/>
        <v>Feb</v>
      </c>
      <c r="U3780">
        <f t="shared" si="41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413"/>
        <v>1.0398000000000001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9" t="str">
        <f t="shared" si="417"/>
        <v>Feb</v>
      </c>
      <c r="T3781" s="9" t="str">
        <f t="shared" si="418"/>
        <v>Mar</v>
      </c>
      <c r="U3781">
        <f t="shared" si="41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413"/>
        <v>1.2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 t="str">
        <f t="shared" si="417"/>
        <v>Jun</v>
      </c>
      <c r="T3782" s="9" t="str">
        <f t="shared" si="418"/>
        <v>Jul</v>
      </c>
      <c r="U3782">
        <f t="shared" si="41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413"/>
        <v>1.0966666666666667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9" t="str">
        <f t="shared" si="417"/>
        <v>Aug</v>
      </c>
      <c r="T3783" s="9" t="str">
        <f t="shared" si="418"/>
        <v>Sep</v>
      </c>
      <c r="U3783">
        <f t="shared" si="41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413"/>
        <v>1.0175000000000001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9" t="str">
        <f t="shared" si="417"/>
        <v>Jun</v>
      </c>
      <c r="T3784" s="9" t="str">
        <f t="shared" si="418"/>
        <v>Jul</v>
      </c>
      <c r="U3784">
        <f t="shared" si="41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413"/>
        <v>1.2891666666666666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9" t="str">
        <f t="shared" si="417"/>
        <v>Feb</v>
      </c>
      <c r="T3785" s="9" t="str">
        <f t="shared" si="418"/>
        <v>Mar</v>
      </c>
      <c r="U3785">
        <f t="shared" si="41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413"/>
        <v>1.1499999999999999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 t="str">
        <f t="shared" si="417"/>
        <v>Jun</v>
      </c>
      <c r="T3786" s="9" t="str">
        <f t="shared" si="418"/>
        <v>Jul</v>
      </c>
      <c r="U3786">
        <f t="shared" si="41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413"/>
        <v>1.5075000000000001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 t="str">
        <f t="shared" si="417"/>
        <v>Jun</v>
      </c>
      <c r="T3787" s="9" t="str">
        <f t="shared" si="418"/>
        <v>Aug</v>
      </c>
      <c r="U3787">
        <f t="shared" si="41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413"/>
        <v>1.1096666666666666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9" t="str">
        <f t="shared" si="417"/>
        <v>Apr</v>
      </c>
      <c r="T3788" s="9" t="str">
        <f t="shared" si="418"/>
        <v>May</v>
      </c>
      <c r="U3788">
        <f t="shared" si="41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413"/>
        <v>1.0028571428571429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 t="str">
        <f t="shared" si="417"/>
        <v>Jun</v>
      </c>
      <c r="T3789" s="9" t="str">
        <f t="shared" si="418"/>
        <v>Jul</v>
      </c>
      <c r="U3789">
        <f t="shared" si="41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413"/>
        <v>6.6666666666666671E-3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 t="str">
        <f t="shared" si="417"/>
        <v>Nov</v>
      </c>
      <c r="T3790" s="9" t="str">
        <f t="shared" si="418"/>
        <v>Dec</v>
      </c>
      <c r="U3790">
        <f t="shared" si="41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413"/>
        <v>3.267605633802817E-2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9" t="str">
        <f t="shared" si="417"/>
        <v>May</v>
      </c>
      <c r="T3791" s="9" t="str">
        <f t="shared" si="418"/>
        <v>Jun</v>
      </c>
      <c r="U3791">
        <f t="shared" si="41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9" t="str">
        <f t="shared" si="417"/>
        <v>Oct</v>
      </c>
      <c r="T3792" s="9" t="str">
        <f t="shared" si="418"/>
        <v>Nov</v>
      </c>
      <c r="U3792">
        <f t="shared" si="41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9" t="str">
        <f t="shared" si="417"/>
        <v>May</v>
      </c>
      <c r="T3793" s="9" t="str">
        <f t="shared" si="418"/>
        <v>Jul</v>
      </c>
      <c r="U3793">
        <f t="shared" si="41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413"/>
        <v>2.8E-3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 t="str">
        <f t="shared" si="417"/>
        <v>Jun</v>
      </c>
      <c r="T3794" s="9" t="str">
        <f t="shared" si="418"/>
        <v>Jul</v>
      </c>
      <c r="U3794">
        <f t="shared" si="41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413"/>
        <v>0.59657142857142853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 t="str">
        <f t="shared" si="417"/>
        <v>Nov</v>
      </c>
      <c r="T3795" s="9" t="str">
        <f t="shared" si="418"/>
        <v>Dec</v>
      </c>
      <c r="U3795">
        <f t="shared" si="41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413"/>
        <v>0.01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9" t="str">
        <f t="shared" si="417"/>
        <v>May</v>
      </c>
      <c r="T3796" s="9" t="str">
        <f t="shared" si="418"/>
        <v>Jun</v>
      </c>
      <c r="U3796">
        <f t="shared" si="41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413"/>
        <v>1.6666666666666666E-2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9" t="str">
        <f t="shared" si="417"/>
        <v>Jul</v>
      </c>
      <c r="T3797" s="9" t="str">
        <f t="shared" si="418"/>
        <v>Aug</v>
      </c>
      <c r="U3797">
        <f t="shared" si="41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413"/>
        <v>4.4444444444444447E-5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9" t="str">
        <f t="shared" si="417"/>
        <v>Nov</v>
      </c>
      <c r="T3798" s="9" t="str">
        <f t="shared" si="418"/>
        <v>Jan</v>
      </c>
      <c r="U3798">
        <f t="shared" si="41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413"/>
        <v>0.89666666666666661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9" t="str">
        <f t="shared" si="417"/>
        <v>Mar</v>
      </c>
      <c r="T3799" s="9" t="str">
        <f t="shared" si="418"/>
        <v>Apr</v>
      </c>
      <c r="U3799">
        <f t="shared" si="41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413"/>
        <v>1.4642857142857143E-2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 t="str">
        <f t="shared" si="417"/>
        <v>Jul</v>
      </c>
      <c r="T3800" s="9" t="str">
        <f t="shared" si="418"/>
        <v>Aug</v>
      </c>
      <c r="U3800">
        <f t="shared" si="41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413"/>
        <v>4.02E-2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 t="str">
        <f t="shared" si="417"/>
        <v>Feb</v>
      </c>
      <c r="T3801" s="9" t="str">
        <f t="shared" si="418"/>
        <v>Mar</v>
      </c>
      <c r="U3801">
        <f t="shared" si="41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413"/>
        <v>4.0045454545454544E-2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9" t="str">
        <f t="shared" si="417"/>
        <v>Dec</v>
      </c>
      <c r="T3802" s="9" t="str">
        <f t="shared" si="418"/>
        <v>Jan</v>
      </c>
      <c r="U3802">
        <f t="shared" si="41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413"/>
        <v>8.5199999999999998E-2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9" t="str">
        <f t="shared" si="417"/>
        <v>Dec</v>
      </c>
      <c r="T3803" s="9" t="str">
        <f t="shared" si="418"/>
        <v>Jan</v>
      </c>
      <c r="U3803">
        <f t="shared" si="41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9" t="str">
        <f t="shared" si="417"/>
        <v>Sep</v>
      </c>
      <c r="T3804" s="9" t="str">
        <f t="shared" si="418"/>
        <v>Oct</v>
      </c>
      <c r="U3804">
        <f t="shared" si="41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413"/>
        <v>0.19650000000000001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 t="str">
        <f t="shared" si="417"/>
        <v>Feb</v>
      </c>
      <c r="T3805" s="9" t="str">
        <f t="shared" si="418"/>
        <v>Mar</v>
      </c>
      <c r="U3805">
        <f t="shared" si="41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9" t="str">
        <f t="shared" si="417"/>
        <v>Jun</v>
      </c>
      <c r="T3806" s="9" t="str">
        <f t="shared" si="418"/>
        <v>Jul</v>
      </c>
      <c r="U3806">
        <f t="shared" si="41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413"/>
        <v>2.0000000000000002E-5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 t="str">
        <f t="shared" si="417"/>
        <v>Jul</v>
      </c>
      <c r="T3807" s="9" t="str">
        <f t="shared" si="418"/>
        <v>Sep</v>
      </c>
      <c r="U3807">
        <f t="shared" si="41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413"/>
        <v>6.6666666666666664E-4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9" t="str">
        <f t="shared" si="417"/>
        <v>Jun</v>
      </c>
      <c r="T3808" s="9" t="str">
        <f t="shared" si="418"/>
        <v>Jun</v>
      </c>
      <c r="U3808">
        <f t="shared" si="41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413"/>
        <v>0.30333333333333334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9" t="str">
        <f t="shared" si="417"/>
        <v>Mar</v>
      </c>
      <c r="T3809" s="9" t="str">
        <f t="shared" si="418"/>
        <v>Apr</v>
      </c>
      <c r="U3809">
        <f t="shared" si="41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413"/>
        <v>1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9" t="str">
        <f t="shared" si="417"/>
        <v>Feb</v>
      </c>
      <c r="T3810" s="9" t="str">
        <f t="shared" si="418"/>
        <v>Apr</v>
      </c>
      <c r="U3810">
        <f t="shared" si="41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413"/>
        <v>1.0125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9" t="str">
        <f t="shared" si="417"/>
        <v>Jun</v>
      </c>
      <c r="T3811" s="9" t="str">
        <f t="shared" si="418"/>
        <v>Jul</v>
      </c>
      <c r="U3811">
        <f t="shared" si="41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413"/>
        <v>1.2173333333333334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9" t="str">
        <f t="shared" si="417"/>
        <v>Feb</v>
      </c>
      <c r="T3812" s="9" t="str">
        <f t="shared" si="418"/>
        <v>Mar</v>
      </c>
      <c r="U3812">
        <f t="shared" si="41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413"/>
        <v>3.3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9" t="str">
        <f t="shared" si="417"/>
        <v>Apr</v>
      </c>
      <c r="T3813" s="9" t="str">
        <f t="shared" si="418"/>
        <v>May</v>
      </c>
      <c r="U3813">
        <f t="shared" si="41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413"/>
        <v>1.0954999999999999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9" t="str">
        <f t="shared" si="417"/>
        <v>Apr</v>
      </c>
      <c r="T3814" s="9" t="str">
        <f t="shared" si="418"/>
        <v>May</v>
      </c>
      <c r="U3814">
        <f t="shared" si="41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413"/>
        <v>1.0095190476190474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9" t="str">
        <f t="shared" si="417"/>
        <v>May</v>
      </c>
      <c r="T3815" s="9" t="str">
        <f t="shared" si="418"/>
        <v>Jun</v>
      </c>
      <c r="U3815">
        <f t="shared" si="41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413"/>
        <v>1.4013333333333333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9" t="str">
        <f t="shared" si="417"/>
        <v>Feb</v>
      </c>
      <c r="T3816" s="9" t="str">
        <f t="shared" si="418"/>
        <v>Mar</v>
      </c>
      <c r="U3816">
        <f t="shared" si="41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413"/>
        <v>1.0000100000000001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9" t="str">
        <f t="shared" si="417"/>
        <v>Jul</v>
      </c>
      <c r="T3817" s="9" t="str">
        <f t="shared" si="418"/>
        <v>Aug</v>
      </c>
      <c r="U3817">
        <f t="shared" si="41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413"/>
        <v>1.19238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9" t="str">
        <f t="shared" si="417"/>
        <v>Jun</v>
      </c>
      <c r="T3818" s="9" t="str">
        <f t="shared" si="418"/>
        <v>Jul</v>
      </c>
      <c r="U3818">
        <f t="shared" si="41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413"/>
        <v>1.0725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 t="str">
        <f t="shared" si="417"/>
        <v>Oct</v>
      </c>
      <c r="T3819" s="9" t="str">
        <f t="shared" si="418"/>
        <v>Oct</v>
      </c>
      <c r="U3819">
        <f t="shared" si="41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413"/>
        <v>2.2799999999999998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9" t="str">
        <f t="shared" si="417"/>
        <v>Feb</v>
      </c>
      <c r="T3820" s="9" t="str">
        <f t="shared" si="418"/>
        <v>Mar</v>
      </c>
      <c r="U3820">
        <f t="shared" si="41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413"/>
        <v>1.0640000000000001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9" t="str">
        <f t="shared" si="417"/>
        <v>Jun</v>
      </c>
      <c r="T3821" s="9" t="str">
        <f t="shared" si="418"/>
        <v>Jul</v>
      </c>
      <c r="U3821">
        <f t="shared" si="41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413"/>
        <v>1.4333333333333333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9" t="str">
        <f t="shared" si="417"/>
        <v>Jun</v>
      </c>
      <c r="T3822" s="9" t="str">
        <f t="shared" si="418"/>
        <v>Jul</v>
      </c>
      <c r="U3822">
        <f t="shared" si="41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413"/>
        <v>1.0454285714285714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9" t="str">
        <f t="shared" si="417"/>
        <v>Dec</v>
      </c>
      <c r="T3823" s="9" t="str">
        <f t="shared" si="418"/>
        <v>Jan</v>
      </c>
      <c r="U3823">
        <f t="shared" si="41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413"/>
        <v>1.1002000000000001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9" t="str">
        <f t="shared" si="417"/>
        <v>Nov</v>
      </c>
      <c r="T3824" s="9" t="str">
        <f t="shared" si="418"/>
        <v>Jan</v>
      </c>
      <c r="U3824">
        <f t="shared" si="41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413"/>
        <v>1.06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9" t="str">
        <f t="shared" si="417"/>
        <v>Jun</v>
      </c>
      <c r="T3825" s="9" t="str">
        <f t="shared" si="418"/>
        <v>Jul</v>
      </c>
      <c r="U3825">
        <f t="shared" si="41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413"/>
        <v>1.08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9" t="str">
        <f t="shared" si="417"/>
        <v>Jul</v>
      </c>
      <c r="T3826" s="9" t="str">
        <f t="shared" si="418"/>
        <v>Aug</v>
      </c>
      <c r="U3826">
        <f t="shared" si="41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413"/>
        <v>1.0542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9" t="str">
        <f t="shared" si="417"/>
        <v>May</v>
      </c>
      <c r="T3827" s="9" t="str">
        <f t="shared" si="418"/>
        <v>Jun</v>
      </c>
      <c r="U3827">
        <f t="shared" si="41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413"/>
        <v>1.1916666666666667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9" t="str">
        <f t="shared" si="417"/>
        <v>Apr</v>
      </c>
      <c r="T3828" s="9" t="str">
        <f t="shared" si="418"/>
        <v>May</v>
      </c>
      <c r="U3828">
        <f t="shared" si="41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413"/>
        <v>1.5266666666666666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9" t="str">
        <f t="shared" si="417"/>
        <v>Jan</v>
      </c>
      <c r="T3829" s="9" t="str">
        <f t="shared" si="418"/>
        <v>Mar</v>
      </c>
      <c r="U3829">
        <f t="shared" si="41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413"/>
        <v>1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9" t="str">
        <f t="shared" si="417"/>
        <v>Nov</v>
      </c>
      <c r="T3830" s="9" t="str">
        <f t="shared" si="418"/>
        <v>Dec</v>
      </c>
      <c r="U3830">
        <f t="shared" si="41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413"/>
        <v>1.002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9" t="str">
        <f t="shared" si="417"/>
        <v>Aug</v>
      </c>
      <c r="T3831" s="9" t="str">
        <f t="shared" si="418"/>
        <v>Aug</v>
      </c>
      <c r="U3831">
        <f t="shared" si="41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413"/>
        <v>2.25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9" t="str">
        <f t="shared" si="417"/>
        <v>May</v>
      </c>
      <c r="T3832" s="9" t="str">
        <f t="shared" si="418"/>
        <v>May</v>
      </c>
      <c r="U3832">
        <f t="shared" si="41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413"/>
        <v>1.0602199999999999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9" t="str">
        <f t="shared" si="417"/>
        <v>Oct</v>
      </c>
      <c r="T3833" s="9" t="str">
        <f t="shared" si="418"/>
        <v>Nov</v>
      </c>
      <c r="U3833">
        <f t="shared" si="41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413"/>
        <v>1.0466666666666666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9" t="str">
        <f t="shared" si="417"/>
        <v>Jan</v>
      </c>
      <c r="T3834" s="9" t="str">
        <f t="shared" si="418"/>
        <v>Feb</v>
      </c>
      <c r="U3834">
        <f t="shared" si="41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413"/>
        <v>1.1666666666666667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9" t="str">
        <f t="shared" si="417"/>
        <v>Nov</v>
      </c>
      <c r="T3835" s="9" t="str">
        <f t="shared" si="418"/>
        <v>Dec</v>
      </c>
      <c r="U3835">
        <f t="shared" si="41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413"/>
        <v>1.0903333333333334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9" t="str">
        <f t="shared" si="417"/>
        <v>May</v>
      </c>
      <c r="T3836" s="9" t="str">
        <f t="shared" si="418"/>
        <v>Jun</v>
      </c>
      <c r="U3836">
        <f t="shared" si="41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413"/>
        <v>1.6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9" t="str">
        <f t="shared" si="417"/>
        <v>Mar</v>
      </c>
      <c r="T3837" s="9" t="str">
        <f t="shared" si="418"/>
        <v>Apr</v>
      </c>
      <c r="U3837">
        <f t="shared" si="41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413"/>
        <v>1.125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9" t="str">
        <f t="shared" si="417"/>
        <v>Jul</v>
      </c>
      <c r="T3838" s="9" t="str">
        <f t="shared" si="418"/>
        <v>Aug</v>
      </c>
      <c r="U3838">
        <f t="shared" si="41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413"/>
        <v>1.0209999999999999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9" t="str">
        <f t="shared" si="417"/>
        <v>May</v>
      </c>
      <c r="T3839" s="9" t="str">
        <f t="shared" si="418"/>
        <v>Jul</v>
      </c>
      <c r="U3839">
        <f t="shared" si="41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413"/>
        <v>1.00824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 t="str">
        <f t="shared" si="417"/>
        <v>Apr</v>
      </c>
      <c r="T3840" s="9" t="str">
        <f t="shared" si="418"/>
        <v>May</v>
      </c>
      <c r="U3840">
        <f t="shared" si="41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413"/>
        <v>1.0125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9" t="str">
        <f t="shared" si="417"/>
        <v>May</v>
      </c>
      <c r="T3841" s="9" t="str">
        <f t="shared" si="418"/>
        <v>Jul</v>
      </c>
      <c r="U3841">
        <f t="shared" si="41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413"/>
        <v>65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9" t="str">
        <f t="shared" si="417"/>
        <v>Mar</v>
      </c>
      <c r="T3842" s="9" t="str">
        <f t="shared" si="418"/>
        <v>Mar</v>
      </c>
      <c r="U3842">
        <f t="shared" si="41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420">E3843/D3843</f>
        <v>8.72E-2</v>
      </c>
      <c r="P3843" s="6">
        <f t="shared" ref="P3843:P3906" si="421">E3843/L3843</f>
        <v>25.647058823529413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9" t="str">
        <f t="shared" ref="S3843:S3906" si="424">TEXT((J3843/86400)+25569+(-5/24),"mmm")</f>
        <v>May</v>
      </c>
      <c r="T3843" s="9" t="str">
        <f t="shared" ref="T3843:T3906" si="425">TEXT((I3843/86400)+25569+(-5/24),"mmm")</f>
        <v>Jul</v>
      </c>
      <c r="U3843">
        <f t="shared" ref="U3843:U3906" si="426">YEAR((J3843/86400)+25569+(-5/24))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420"/>
        <v>0.21940000000000001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9" t="str">
        <f t="shared" si="424"/>
        <v>Apr</v>
      </c>
      <c r="T3844" s="9" t="str">
        <f t="shared" si="425"/>
        <v>May</v>
      </c>
      <c r="U3844">
        <f t="shared" si="42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420"/>
        <v>0.21299999999999999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9" t="str">
        <f t="shared" si="424"/>
        <v>May</v>
      </c>
      <c r="T3845" s="9" t="str">
        <f t="shared" si="425"/>
        <v>May</v>
      </c>
      <c r="U3845">
        <f t="shared" si="42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420"/>
        <v>0.41489795918367345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 t="str">
        <f t="shared" si="424"/>
        <v>May</v>
      </c>
      <c r="T3846" s="9" t="str">
        <f t="shared" si="425"/>
        <v>Jun</v>
      </c>
      <c r="U3846">
        <f t="shared" si="42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420"/>
        <v>2.1049999999999999E-2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9" t="str">
        <f t="shared" si="424"/>
        <v>Sep</v>
      </c>
      <c r="T3847" s="9" t="str">
        <f t="shared" si="425"/>
        <v>Oct</v>
      </c>
      <c r="U3847">
        <f t="shared" si="42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420"/>
        <v>2.7E-2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9" t="str">
        <f t="shared" si="424"/>
        <v>Sep</v>
      </c>
      <c r="T3848" s="9" t="str">
        <f t="shared" si="425"/>
        <v>Oct</v>
      </c>
      <c r="U3848">
        <f t="shared" si="42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420"/>
        <v>0.16161904761904761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9" t="str">
        <f t="shared" si="424"/>
        <v>Jun</v>
      </c>
      <c r="T3849" s="9" t="str">
        <f t="shared" si="425"/>
        <v>Jul</v>
      </c>
      <c r="U3849">
        <f t="shared" si="42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420"/>
        <v>0.16376923076923078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9" t="str">
        <f t="shared" si="424"/>
        <v>Sep</v>
      </c>
      <c r="T3850" s="9" t="str">
        <f t="shared" si="425"/>
        <v>Oct</v>
      </c>
      <c r="U3850">
        <f t="shared" si="42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420"/>
        <v>7.0433333333333334E-2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9" t="str">
        <f t="shared" si="424"/>
        <v>May</v>
      </c>
      <c r="T3851" s="9" t="str">
        <f t="shared" si="425"/>
        <v>Jun</v>
      </c>
      <c r="U3851">
        <f t="shared" si="42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420"/>
        <v>3.7999999999999999E-2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9" t="str">
        <f t="shared" si="424"/>
        <v>Dec</v>
      </c>
      <c r="T3852" s="9" t="str">
        <f t="shared" si="425"/>
        <v>Dec</v>
      </c>
      <c r="U3852">
        <f t="shared" si="42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420"/>
        <v>0.34079999999999999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9" t="str">
        <f t="shared" si="424"/>
        <v>Jun</v>
      </c>
      <c r="T3853" s="9" t="str">
        <f t="shared" si="425"/>
        <v>Jul</v>
      </c>
      <c r="U3853">
        <f t="shared" si="42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420"/>
        <v>2E-3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9" t="str">
        <f t="shared" si="424"/>
        <v>Mar</v>
      </c>
      <c r="T3854" s="9" t="str">
        <f t="shared" si="425"/>
        <v>Mar</v>
      </c>
      <c r="U3854">
        <f t="shared" si="42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420"/>
        <v>2.5999999999999998E-4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9" t="str">
        <f t="shared" si="424"/>
        <v>Jul</v>
      </c>
      <c r="T3855" s="9" t="str">
        <f t="shared" si="425"/>
        <v>Sep</v>
      </c>
      <c r="U3855">
        <f t="shared" si="42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420"/>
        <v>0.16254545454545455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9" t="str">
        <f t="shared" si="424"/>
        <v>Apr</v>
      </c>
      <c r="T3856" s="9" t="str">
        <f t="shared" si="425"/>
        <v>May</v>
      </c>
      <c r="U3856">
        <f t="shared" si="42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420"/>
        <v>2.5000000000000001E-2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9" t="str">
        <f t="shared" si="424"/>
        <v>Feb</v>
      </c>
      <c r="T3857" s="9" t="str">
        <f t="shared" si="425"/>
        <v>Mar</v>
      </c>
      <c r="U3857">
        <f t="shared" si="42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420"/>
        <v>2.0000000000000001E-4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9" t="str">
        <f t="shared" si="424"/>
        <v>Feb</v>
      </c>
      <c r="T3858" s="9" t="str">
        <f t="shared" si="425"/>
        <v>Mar</v>
      </c>
      <c r="U3858">
        <f t="shared" si="42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420"/>
        <v>5.1999999999999998E-2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9" t="str">
        <f t="shared" si="424"/>
        <v>Jul</v>
      </c>
      <c r="T3859" s="9" t="str">
        <f t="shared" si="425"/>
        <v>Aug</v>
      </c>
      <c r="U3859">
        <f t="shared" si="42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420"/>
        <v>0.02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9" t="str">
        <f t="shared" si="424"/>
        <v>May</v>
      </c>
      <c r="T3860" s="9" t="str">
        <f t="shared" si="425"/>
        <v>May</v>
      </c>
      <c r="U3860">
        <f t="shared" si="42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420"/>
        <v>4.0000000000000002E-4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9" t="str">
        <f t="shared" si="424"/>
        <v>May</v>
      </c>
      <c r="T3861" s="9" t="str">
        <f t="shared" si="425"/>
        <v>Jun</v>
      </c>
      <c r="U3861">
        <f t="shared" si="42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420"/>
        <v>0.17666666666666667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9" t="str">
        <f t="shared" si="424"/>
        <v>Jul</v>
      </c>
      <c r="T3862" s="9" t="str">
        <f t="shared" si="425"/>
        <v>Aug</v>
      </c>
      <c r="U3862">
        <f t="shared" si="42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420"/>
        <v>0.05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9" t="str">
        <f t="shared" si="424"/>
        <v>Oct</v>
      </c>
      <c r="T3863" s="9" t="str">
        <f t="shared" si="425"/>
        <v>Nov</v>
      </c>
      <c r="U3863">
        <f t="shared" si="42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420"/>
        <v>1.3333333333333334E-4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9" t="str">
        <f t="shared" si="424"/>
        <v>Aug</v>
      </c>
      <c r="T3864" s="9" t="str">
        <f t="shared" si="425"/>
        <v>Sep</v>
      </c>
      <c r="U3864">
        <f t="shared" si="42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9" t="str">
        <f t="shared" si="424"/>
        <v>Sep</v>
      </c>
      <c r="T3865" s="9" t="str">
        <f t="shared" si="425"/>
        <v>Nov</v>
      </c>
      <c r="U3865">
        <f t="shared" si="42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420"/>
        <v>1.2E-2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9" t="str">
        <f t="shared" si="424"/>
        <v>Oct</v>
      </c>
      <c r="T3866" s="9" t="str">
        <f t="shared" si="425"/>
        <v>Nov</v>
      </c>
      <c r="U3866">
        <f t="shared" si="42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420"/>
        <v>0.26937422295897223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9" t="str">
        <f t="shared" si="424"/>
        <v>Jul</v>
      </c>
      <c r="T3867" s="9" t="str">
        <f t="shared" si="425"/>
        <v>Aug</v>
      </c>
      <c r="U3867">
        <f t="shared" si="42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420"/>
        <v>5.4999999999999997E-3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9" t="str">
        <f t="shared" si="424"/>
        <v>Feb</v>
      </c>
      <c r="T3868" s="9" t="str">
        <f t="shared" si="425"/>
        <v>Mar</v>
      </c>
      <c r="U3868">
        <f t="shared" si="42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420"/>
        <v>0.1255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9" t="str">
        <f t="shared" si="424"/>
        <v>May</v>
      </c>
      <c r="T3869" s="9" t="str">
        <f t="shared" si="425"/>
        <v>Jun</v>
      </c>
      <c r="U3869">
        <f t="shared" si="42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8305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420"/>
        <v>2E-3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9" t="str">
        <f t="shared" si="424"/>
        <v>Aug</v>
      </c>
      <c r="T3870" s="9" t="str">
        <f t="shared" si="425"/>
        <v>Sep</v>
      </c>
      <c r="U3870">
        <f t="shared" si="42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8305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420"/>
        <v>3.44748684310884E-2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9" t="str">
        <f t="shared" si="424"/>
        <v>Feb</v>
      </c>
      <c r="T3871" s="9" t="str">
        <f t="shared" si="425"/>
        <v>Mar</v>
      </c>
      <c r="U3871">
        <f t="shared" si="42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8305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420"/>
        <v>0.15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 t="str">
        <f t="shared" si="424"/>
        <v>Jun</v>
      </c>
      <c r="T3872" s="9" t="str">
        <f t="shared" si="425"/>
        <v>Jul</v>
      </c>
      <c r="U3872">
        <f t="shared" si="42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8305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420"/>
        <v>2.6666666666666668E-2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9" t="str">
        <f t="shared" si="424"/>
        <v>Jan</v>
      </c>
      <c r="T3873" s="9" t="str">
        <f t="shared" si="425"/>
        <v>Mar</v>
      </c>
      <c r="U3873">
        <f t="shared" si="42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8305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9" t="str">
        <f t="shared" si="424"/>
        <v>Jun</v>
      </c>
      <c r="T3874" s="9" t="str">
        <f t="shared" si="425"/>
        <v>Aug</v>
      </c>
      <c r="U3874">
        <f t="shared" si="42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8305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9" t="str">
        <f t="shared" si="424"/>
        <v>Sep</v>
      </c>
      <c r="T3875" s="9" t="str">
        <f t="shared" si="425"/>
        <v>Oct</v>
      </c>
      <c r="U3875">
        <f t="shared" si="42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8305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9" t="str">
        <f t="shared" si="424"/>
        <v>Jan</v>
      </c>
      <c r="T3876" s="9" t="str">
        <f t="shared" si="425"/>
        <v>Jan</v>
      </c>
      <c r="U3876">
        <f t="shared" si="42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8305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9" t="str">
        <f t="shared" si="424"/>
        <v>Sep</v>
      </c>
      <c r="T3877" s="9" t="str">
        <f t="shared" si="425"/>
        <v>Sep</v>
      </c>
      <c r="U3877">
        <f t="shared" si="42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8305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420"/>
        <v>0.52794871794871789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9" t="str">
        <f t="shared" si="424"/>
        <v>Jan</v>
      </c>
      <c r="T3878" s="9" t="str">
        <f t="shared" si="425"/>
        <v>Feb</v>
      </c>
      <c r="U3878">
        <f t="shared" si="42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8305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420"/>
        <v>4.9639999999999997E-2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9" t="str">
        <f t="shared" si="424"/>
        <v>Nov</v>
      </c>
      <c r="T3879" s="9" t="str">
        <f t="shared" si="425"/>
        <v>Dec</v>
      </c>
      <c r="U3879">
        <f t="shared" si="42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8305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420"/>
        <v>5.5555555555555556E-4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9" t="str">
        <f t="shared" si="424"/>
        <v>May</v>
      </c>
      <c r="T3880" s="9" t="str">
        <f t="shared" si="425"/>
        <v>Jun</v>
      </c>
      <c r="U3880">
        <f t="shared" si="42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8305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9" t="str">
        <f t="shared" si="424"/>
        <v>Dec</v>
      </c>
      <c r="T3881" s="9" t="str">
        <f t="shared" si="425"/>
        <v>Jan</v>
      </c>
      <c r="U3881">
        <f t="shared" si="42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8305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420"/>
        <v>0.13066666666666665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9" t="str">
        <f t="shared" si="424"/>
        <v>Jun</v>
      </c>
      <c r="T3882" s="9" t="str">
        <f t="shared" si="425"/>
        <v>Jul</v>
      </c>
      <c r="U3882">
        <f t="shared" si="42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8305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420"/>
        <v>0.05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9" t="str">
        <f t="shared" si="424"/>
        <v>Jan</v>
      </c>
      <c r="T3883" s="9" t="str">
        <f t="shared" si="425"/>
        <v>Feb</v>
      </c>
      <c r="U3883">
        <f t="shared" si="42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8305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9" t="str">
        <f t="shared" si="424"/>
        <v>Jan</v>
      </c>
      <c r="T3884" s="9" t="str">
        <f t="shared" si="425"/>
        <v>Jan</v>
      </c>
      <c r="U3884">
        <f t="shared" si="42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8305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9" t="str">
        <f t="shared" si="424"/>
        <v>Aug</v>
      </c>
      <c r="T3885" s="9" t="str">
        <f t="shared" si="425"/>
        <v>Sep</v>
      </c>
      <c r="U3885">
        <f t="shared" si="42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8305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9" t="str">
        <f t="shared" si="424"/>
        <v>Mar</v>
      </c>
      <c r="T3886" s="9" t="str">
        <f t="shared" si="425"/>
        <v>Mar</v>
      </c>
      <c r="U3886">
        <f t="shared" si="42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8305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9" t="str">
        <f t="shared" si="424"/>
        <v>Apr</v>
      </c>
      <c r="T3887" s="9" t="str">
        <f t="shared" si="425"/>
        <v>May</v>
      </c>
      <c r="U3887">
        <f t="shared" si="42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8305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9" t="str">
        <f t="shared" si="424"/>
        <v>Nov</v>
      </c>
      <c r="T3888" s="9" t="str">
        <f t="shared" si="425"/>
        <v>Dec</v>
      </c>
      <c r="U3888">
        <f t="shared" si="42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8305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420"/>
        <v>1.7500000000000002E-2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 t="str">
        <f t="shared" si="424"/>
        <v>Mar</v>
      </c>
      <c r="T3889" s="9" t="str">
        <f t="shared" si="425"/>
        <v>May</v>
      </c>
      <c r="U3889">
        <f t="shared" si="42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420"/>
        <v>0.27100000000000002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9" t="str">
        <f t="shared" si="424"/>
        <v>Jan</v>
      </c>
      <c r="T3890" s="9" t="str">
        <f t="shared" si="425"/>
        <v>Feb</v>
      </c>
      <c r="U3890">
        <f t="shared" si="42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420"/>
        <v>1.4749999999999999E-2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9" t="str">
        <f t="shared" si="424"/>
        <v>Dec</v>
      </c>
      <c r="T3891" s="9" t="str">
        <f t="shared" si="425"/>
        <v>Jan</v>
      </c>
      <c r="U3891">
        <f t="shared" si="426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420"/>
        <v>0.16826666666666668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 t="str">
        <f t="shared" si="424"/>
        <v>Jun</v>
      </c>
      <c r="T3892" s="9" t="str">
        <f t="shared" si="425"/>
        <v>Aug</v>
      </c>
      <c r="U3892">
        <f t="shared" si="42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420"/>
        <v>0.32500000000000001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9" t="str">
        <f t="shared" si="424"/>
        <v>Feb</v>
      </c>
      <c r="T3893" s="9" t="str">
        <f t="shared" si="425"/>
        <v>Mar</v>
      </c>
      <c r="U3893">
        <f t="shared" si="42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9" t="str">
        <f t="shared" si="424"/>
        <v>Aug</v>
      </c>
      <c r="T3894" s="9" t="str">
        <f t="shared" si="425"/>
        <v>Aug</v>
      </c>
      <c r="U3894">
        <f t="shared" si="42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420"/>
        <v>0.2155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9" t="str">
        <f t="shared" si="424"/>
        <v>May</v>
      </c>
      <c r="T3895" s="9" t="str">
        <f t="shared" si="425"/>
        <v>Jul</v>
      </c>
      <c r="U3895">
        <f t="shared" si="42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420"/>
        <v>3.4666666666666665E-2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9" t="str">
        <f t="shared" si="424"/>
        <v>Nov</v>
      </c>
      <c r="T3896" s="9" t="str">
        <f t="shared" si="425"/>
        <v>Dec</v>
      </c>
      <c r="U3896">
        <f t="shared" si="42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420"/>
        <v>0.05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9" t="str">
        <f t="shared" si="424"/>
        <v>Jan</v>
      </c>
      <c r="T3897" s="9" t="str">
        <f t="shared" si="425"/>
        <v>Feb</v>
      </c>
      <c r="U3897">
        <f t="shared" si="42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420"/>
        <v>0.10625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9" t="str">
        <f t="shared" si="424"/>
        <v>Jun</v>
      </c>
      <c r="T3898" s="9" t="str">
        <f t="shared" si="425"/>
        <v>Jun</v>
      </c>
      <c r="U3898">
        <f t="shared" si="42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420"/>
        <v>0.17599999999999999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9" t="str">
        <f t="shared" si="424"/>
        <v>Dec</v>
      </c>
      <c r="T3899" s="9" t="str">
        <f t="shared" si="425"/>
        <v>Jan</v>
      </c>
      <c r="U3899">
        <f t="shared" si="42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420"/>
        <v>0.3256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9" t="str">
        <f t="shared" si="424"/>
        <v>Jul</v>
      </c>
      <c r="T3900" s="9" t="str">
        <f t="shared" si="425"/>
        <v>Aug</v>
      </c>
      <c r="U3900">
        <f t="shared" si="42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420"/>
        <v>1.2500000000000001E-2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9" t="str">
        <f t="shared" si="424"/>
        <v>Jul</v>
      </c>
      <c r="T3901" s="9" t="str">
        <f t="shared" si="425"/>
        <v>Aug</v>
      </c>
      <c r="U3901">
        <f t="shared" si="42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420"/>
        <v>5.3999999999999999E-2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9" t="str">
        <f t="shared" si="424"/>
        <v>May</v>
      </c>
      <c r="T3902" s="9" t="str">
        <f t="shared" si="425"/>
        <v>Jun</v>
      </c>
      <c r="U3902">
        <f t="shared" si="42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420"/>
        <v>8.3333333333333332E-3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9" t="str">
        <f t="shared" si="424"/>
        <v>Nov</v>
      </c>
      <c r="T3903" s="9" t="str">
        <f t="shared" si="425"/>
        <v>Dec</v>
      </c>
      <c r="U3903">
        <f t="shared" si="42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420"/>
        <v>0.48833333333333334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9" t="str">
        <f t="shared" si="424"/>
        <v>Oct</v>
      </c>
      <c r="T3904" s="9" t="str">
        <f t="shared" si="425"/>
        <v>Nov</v>
      </c>
      <c r="U3904">
        <f t="shared" si="42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9" t="str">
        <f t="shared" si="424"/>
        <v>Jun</v>
      </c>
      <c r="T3905" s="9" t="str">
        <f t="shared" si="425"/>
        <v>Aug</v>
      </c>
      <c r="U3905">
        <f t="shared" si="42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420"/>
        <v>2.9999999999999997E-4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9" t="str">
        <f t="shared" si="424"/>
        <v>Apr</v>
      </c>
      <c r="T3906" s="9" t="str">
        <f t="shared" si="425"/>
        <v>Apr</v>
      </c>
      <c r="U3906">
        <f t="shared" si="42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427">E3907/D3907</f>
        <v>0.11533333333333333</v>
      </c>
      <c r="P3907" s="6">
        <f t="shared" ref="P3907:P3970" si="428">E3907/L3907</f>
        <v>24.714285714285715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9" t="str">
        <f t="shared" ref="S3907:S3970" si="431">TEXT((J3907/86400)+25569+(-5/24),"mmm")</f>
        <v>Apr</v>
      </c>
      <c r="T3907" s="9" t="str">
        <f t="shared" ref="T3907:T3970" si="432">TEXT((I3907/86400)+25569+(-5/24),"mmm")</f>
        <v>Jun</v>
      </c>
      <c r="U3907">
        <f t="shared" ref="U3907:U3970" si="433">YEAR((J3907/86400)+25569+(-5/24))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427"/>
        <v>0.67333333333333334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9" t="str">
        <f t="shared" si="431"/>
        <v>May</v>
      </c>
      <c r="T3908" s="9" t="str">
        <f t="shared" si="432"/>
        <v>Jun</v>
      </c>
      <c r="U3908">
        <f t="shared" si="43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427"/>
        <v>0.153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 t="str">
        <f t="shared" si="431"/>
        <v>Sep</v>
      </c>
      <c r="T3909" s="9" t="str">
        <f t="shared" si="432"/>
        <v>Oct</v>
      </c>
      <c r="U3909">
        <f t="shared" si="43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427"/>
        <v>8.666666666666667E-2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 t="str">
        <f t="shared" si="431"/>
        <v>Jul</v>
      </c>
      <c r="T3910" s="9" t="str">
        <f t="shared" si="432"/>
        <v>Jul</v>
      </c>
      <c r="U3910">
        <f t="shared" si="43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427"/>
        <v>2.2499999999999998E-3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 t="str">
        <f t="shared" si="431"/>
        <v>Aug</v>
      </c>
      <c r="T3911" s="9" t="str">
        <f t="shared" si="432"/>
        <v>Sep</v>
      </c>
      <c r="U3911">
        <f t="shared" si="43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427"/>
        <v>3.0833333333333334E-2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9" t="str">
        <f t="shared" si="431"/>
        <v>Aug</v>
      </c>
      <c r="T3912" s="9" t="str">
        <f t="shared" si="432"/>
        <v>Sep</v>
      </c>
      <c r="U3912">
        <f t="shared" si="43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427"/>
        <v>0.37412499999999999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9" t="str">
        <f t="shared" si="431"/>
        <v>Oct</v>
      </c>
      <c r="T3913" s="9" t="str">
        <f t="shared" si="432"/>
        <v>Nov</v>
      </c>
      <c r="U3913">
        <f t="shared" si="43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427"/>
        <v>6.666666666666667E-5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9" t="str">
        <f t="shared" si="431"/>
        <v>Feb</v>
      </c>
      <c r="T3914" s="9" t="str">
        <f t="shared" si="432"/>
        <v>Apr</v>
      </c>
      <c r="U3914">
        <f t="shared" si="43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427"/>
        <v>0.1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9" t="str">
        <f t="shared" si="431"/>
        <v>Oct</v>
      </c>
      <c r="T3915" s="9" t="str">
        <f t="shared" si="432"/>
        <v>Nov</v>
      </c>
      <c r="U3915">
        <f t="shared" si="43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427"/>
        <v>0.36359999999999998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9" t="str">
        <f t="shared" si="431"/>
        <v>Apr</v>
      </c>
      <c r="T3916" s="9" t="str">
        <f t="shared" si="432"/>
        <v>May</v>
      </c>
      <c r="U3916">
        <f t="shared" si="43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427"/>
        <v>3.3333333333333335E-3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9" t="str">
        <f t="shared" si="431"/>
        <v>May</v>
      </c>
      <c r="T3917" s="9" t="str">
        <f t="shared" si="432"/>
        <v>Jun</v>
      </c>
      <c r="U3917">
        <f t="shared" si="43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9" t="str">
        <f t="shared" si="431"/>
        <v>May</v>
      </c>
      <c r="T3918" s="9" t="str">
        <f t="shared" si="432"/>
        <v>Jun</v>
      </c>
      <c r="U3918">
        <f t="shared" si="43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427"/>
        <v>2.8571428571428571E-3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9" t="str">
        <f t="shared" si="431"/>
        <v>Aug</v>
      </c>
      <c r="T3919" s="9" t="str">
        <f t="shared" si="432"/>
        <v>Sep</v>
      </c>
      <c r="U3919">
        <f t="shared" si="43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427"/>
        <v>2E-3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9" t="str">
        <f t="shared" si="431"/>
        <v>Jul</v>
      </c>
      <c r="T3920" s="9" t="str">
        <f t="shared" si="432"/>
        <v>Aug</v>
      </c>
      <c r="U3920">
        <f t="shared" si="43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427"/>
        <v>1.7999999999999999E-2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9" t="str">
        <f t="shared" si="431"/>
        <v>Dec</v>
      </c>
      <c r="T3921" s="9" t="str">
        <f t="shared" si="432"/>
        <v>Jan</v>
      </c>
      <c r="U3921">
        <f t="shared" si="433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427"/>
        <v>5.3999999999999999E-2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9" t="str">
        <f t="shared" si="431"/>
        <v>Oct</v>
      </c>
      <c r="T3922" s="9" t="str">
        <f t="shared" si="432"/>
        <v>Nov</v>
      </c>
      <c r="U3922">
        <f t="shared" si="43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9" t="str">
        <f t="shared" si="431"/>
        <v>Oct</v>
      </c>
      <c r="T3923" s="9" t="str">
        <f t="shared" si="432"/>
        <v>Oct</v>
      </c>
      <c r="U3923">
        <f t="shared" si="43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427"/>
        <v>8.1333333333333327E-2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9" t="str">
        <f t="shared" si="431"/>
        <v>Jan</v>
      </c>
      <c r="T3924" s="9" t="str">
        <f t="shared" si="432"/>
        <v>Mar</v>
      </c>
      <c r="U3924">
        <f t="shared" si="43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427"/>
        <v>0.12034782608695652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9" t="str">
        <f t="shared" si="431"/>
        <v>Mar</v>
      </c>
      <c r="T3925" s="9" t="str">
        <f t="shared" si="432"/>
        <v>Apr</v>
      </c>
      <c r="U3925">
        <f t="shared" si="43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427"/>
        <v>0.15266666666666667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 t="str">
        <f t="shared" si="431"/>
        <v>May</v>
      </c>
      <c r="T3926" s="9" t="str">
        <f t="shared" si="432"/>
        <v>Jun</v>
      </c>
      <c r="U3926">
        <f t="shared" si="43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427"/>
        <v>0.1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9" t="str">
        <f t="shared" si="431"/>
        <v>Jun</v>
      </c>
      <c r="T3927" s="9" t="str">
        <f t="shared" si="432"/>
        <v>Jul</v>
      </c>
      <c r="U3927">
        <f t="shared" si="43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427"/>
        <v>3.0000000000000001E-3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9" t="str">
        <f t="shared" si="431"/>
        <v>Nov</v>
      </c>
      <c r="T3928" s="9" t="str">
        <f t="shared" si="432"/>
        <v>Dec</v>
      </c>
      <c r="U3928">
        <f t="shared" si="43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427"/>
        <v>0.01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9" t="str">
        <f t="shared" si="431"/>
        <v>Jul</v>
      </c>
      <c r="T3929" s="9" t="str">
        <f t="shared" si="432"/>
        <v>Aug</v>
      </c>
      <c r="U3929">
        <f t="shared" si="43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427"/>
        <v>0.13020000000000001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9" t="str">
        <f t="shared" si="431"/>
        <v>Sep</v>
      </c>
      <c r="T3930" s="9" t="str">
        <f t="shared" si="432"/>
        <v>Oct</v>
      </c>
      <c r="U3930">
        <f t="shared" si="43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427"/>
        <v>2.265E-2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9" t="str">
        <f t="shared" si="431"/>
        <v>Aug</v>
      </c>
      <c r="T3931" s="9" t="str">
        <f t="shared" si="432"/>
        <v>Sep</v>
      </c>
      <c r="U3931">
        <f t="shared" si="43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9" t="str">
        <f t="shared" si="431"/>
        <v>Mar</v>
      </c>
      <c r="T3932" s="9" t="str">
        <f t="shared" si="432"/>
        <v>Apr</v>
      </c>
      <c r="U3932">
        <f t="shared" si="43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9" t="str">
        <f t="shared" si="431"/>
        <v>Aug</v>
      </c>
      <c r="T3933" s="9" t="str">
        <f t="shared" si="432"/>
        <v>Sep</v>
      </c>
      <c r="U3933">
        <f t="shared" si="43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427"/>
        <v>8.3333333333333331E-5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9" t="str">
        <f t="shared" si="431"/>
        <v>Feb</v>
      </c>
      <c r="T3934" s="9" t="str">
        <f t="shared" si="432"/>
        <v>Mar</v>
      </c>
      <c r="U3934">
        <f t="shared" si="43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427"/>
        <v>0.15742857142857142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9" t="str">
        <f t="shared" si="431"/>
        <v>Jun</v>
      </c>
      <c r="T3935" s="9" t="str">
        <f t="shared" si="432"/>
        <v>Jul</v>
      </c>
      <c r="U3935">
        <f t="shared" si="43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427"/>
        <v>0.11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9" t="str">
        <f t="shared" si="431"/>
        <v>Aug</v>
      </c>
      <c r="T3936" s="9" t="str">
        <f t="shared" si="432"/>
        <v>Oct</v>
      </c>
      <c r="U3936">
        <f t="shared" si="43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427"/>
        <v>0.43833333333333335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9" t="str">
        <f t="shared" si="431"/>
        <v>Aug</v>
      </c>
      <c r="T3937" s="9" t="str">
        <f t="shared" si="432"/>
        <v>Oct</v>
      </c>
      <c r="U3937">
        <f t="shared" si="43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9" t="str">
        <f t="shared" si="431"/>
        <v>Nov</v>
      </c>
      <c r="T3938" s="9" t="str">
        <f t="shared" si="432"/>
        <v>Dec</v>
      </c>
      <c r="U3938">
        <f t="shared" si="43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427"/>
        <v>0.86135181975736563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 t="str">
        <f t="shared" si="431"/>
        <v>Jun</v>
      </c>
      <c r="T3939" s="9" t="str">
        <f t="shared" si="432"/>
        <v>Jul</v>
      </c>
      <c r="U3939">
        <f t="shared" si="43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427"/>
        <v>0.12196620583717357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 t="str">
        <f t="shared" si="431"/>
        <v>May</v>
      </c>
      <c r="T3940" s="9" t="str">
        <f t="shared" si="432"/>
        <v>Jun</v>
      </c>
      <c r="U3940">
        <f t="shared" si="43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427"/>
        <v>1E-3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9" t="str">
        <f t="shared" si="431"/>
        <v>Oct</v>
      </c>
      <c r="T3941" s="9" t="str">
        <f t="shared" si="432"/>
        <v>Oct</v>
      </c>
      <c r="U3941">
        <f t="shared" si="43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427"/>
        <v>2.2000000000000001E-3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9" t="str">
        <f t="shared" si="431"/>
        <v>Nov</v>
      </c>
      <c r="T3942" s="9" t="str">
        <f t="shared" si="432"/>
        <v>Jan</v>
      </c>
      <c r="U3942">
        <f t="shared" si="433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427"/>
        <v>9.0909090909090905E-3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9" t="str">
        <f t="shared" si="431"/>
        <v>Oct</v>
      </c>
      <c r="T3943" s="9" t="str">
        <f t="shared" si="432"/>
        <v>Nov</v>
      </c>
      <c r="U3943">
        <f t="shared" si="43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9" t="str">
        <f t="shared" si="431"/>
        <v>Apr</v>
      </c>
      <c r="T3944" s="9" t="str">
        <f t="shared" si="432"/>
        <v>Jun</v>
      </c>
      <c r="U3944">
        <f t="shared" si="43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427"/>
        <v>0.35639999999999999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9" t="str">
        <f t="shared" si="431"/>
        <v>Oct</v>
      </c>
      <c r="T3945" s="9" t="str">
        <f t="shared" si="432"/>
        <v>Nov</v>
      </c>
      <c r="U3945">
        <f t="shared" si="43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9" t="str">
        <f t="shared" si="431"/>
        <v>Jul</v>
      </c>
      <c r="T3946" s="9" t="str">
        <f t="shared" si="432"/>
        <v>Aug</v>
      </c>
      <c r="U3946">
        <f t="shared" si="43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427"/>
        <v>2.5000000000000001E-3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9" t="str">
        <f t="shared" si="431"/>
        <v>Apr</v>
      </c>
      <c r="T3947" s="9" t="str">
        <f t="shared" si="432"/>
        <v>May</v>
      </c>
      <c r="U3947">
        <f t="shared" si="43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427"/>
        <v>3.2500000000000001E-2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9" t="str">
        <f t="shared" si="431"/>
        <v>Jan</v>
      </c>
      <c r="T3948" s="9" t="str">
        <f t="shared" si="432"/>
        <v>Feb</v>
      </c>
      <c r="U3948">
        <f t="shared" si="43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427"/>
        <v>3.3666666666666664E-2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9" t="str">
        <f t="shared" si="431"/>
        <v>Sep</v>
      </c>
      <c r="T3949" s="9" t="str">
        <f t="shared" si="432"/>
        <v>Oct</v>
      </c>
      <c r="U3949">
        <f t="shared" si="43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9" t="str">
        <f t="shared" si="431"/>
        <v>Jul</v>
      </c>
      <c r="T3950" s="9" t="str">
        <f t="shared" si="432"/>
        <v>Sep</v>
      </c>
      <c r="U3950">
        <f t="shared" si="43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427"/>
        <v>0.15770000000000001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9" t="str">
        <f t="shared" si="431"/>
        <v>Jan</v>
      </c>
      <c r="T3951" s="9" t="str">
        <f t="shared" si="432"/>
        <v>Feb</v>
      </c>
      <c r="U3951">
        <f t="shared" si="43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427"/>
        <v>6.2500000000000003E-3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9" t="str">
        <f t="shared" si="431"/>
        <v>Mar</v>
      </c>
      <c r="T3952" s="9" t="str">
        <f t="shared" si="432"/>
        <v>Apr</v>
      </c>
      <c r="U3952">
        <f t="shared" si="43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427"/>
        <v>5.0000000000000004E-6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9" t="str">
        <f t="shared" si="431"/>
        <v>Mar</v>
      </c>
      <c r="T3953" s="9" t="str">
        <f t="shared" si="432"/>
        <v>May</v>
      </c>
      <c r="U3953">
        <f t="shared" si="43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427"/>
        <v>9.6153846153846159E-4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9" t="str">
        <f t="shared" si="431"/>
        <v>Aug</v>
      </c>
      <c r="T3954" s="9" t="str">
        <f t="shared" si="432"/>
        <v>Oct</v>
      </c>
      <c r="U3954">
        <f t="shared" si="43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9" t="str">
        <f t="shared" si="431"/>
        <v>Jun</v>
      </c>
      <c r="T3955" s="9" t="str">
        <f t="shared" si="432"/>
        <v>Jul</v>
      </c>
      <c r="U3955">
        <f t="shared" si="43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9" t="str">
        <f t="shared" si="431"/>
        <v>May</v>
      </c>
      <c r="T3956" s="9" t="str">
        <f t="shared" si="432"/>
        <v>Jul</v>
      </c>
      <c r="U3956">
        <f t="shared" si="43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427"/>
        <v>0.24285714285714285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9" t="str">
        <f t="shared" si="431"/>
        <v>Oct</v>
      </c>
      <c r="T3957" s="9" t="str">
        <f t="shared" si="432"/>
        <v>Nov</v>
      </c>
      <c r="U3957">
        <f t="shared" si="43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9" t="str">
        <f t="shared" si="431"/>
        <v>Mar</v>
      </c>
      <c r="T3958" s="9" t="str">
        <f t="shared" si="432"/>
        <v>Apr</v>
      </c>
      <c r="U3958">
        <f t="shared" si="43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427"/>
        <v>2.5000000000000001E-4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9" t="str">
        <f t="shared" si="431"/>
        <v>May</v>
      </c>
      <c r="T3959" s="9" t="str">
        <f t="shared" si="432"/>
        <v>Jul</v>
      </c>
      <c r="U3959">
        <f t="shared" si="43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427"/>
        <v>0.32050000000000001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9" t="str">
        <f t="shared" si="431"/>
        <v>Jun</v>
      </c>
      <c r="T3960" s="9" t="str">
        <f t="shared" si="432"/>
        <v>Aug</v>
      </c>
      <c r="U3960">
        <f t="shared" si="43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427"/>
        <v>0.24333333333333335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9" t="str">
        <f t="shared" si="431"/>
        <v>Aug</v>
      </c>
      <c r="T3961" s="9" t="str">
        <f t="shared" si="432"/>
        <v>Sep</v>
      </c>
      <c r="U3961">
        <f t="shared" si="43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427"/>
        <v>1.4999999999999999E-2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 t="str">
        <f t="shared" si="431"/>
        <v>Dec</v>
      </c>
      <c r="T3962" s="9" t="str">
        <f t="shared" si="432"/>
        <v>Jan</v>
      </c>
      <c r="U3962">
        <f t="shared" si="433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427"/>
        <v>4.1999999999999997E-3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9" t="str">
        <f t="shared" si="431"/>
        <v>Apr</v>
      </c>
      <c r="T3963" s="9" t="str">
        <f t="shared" si="432"/>
        <v>May</v>
      </c>
      <c r="U3963">
        <f t="shared" si="43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427"/>
        <v>3.214285714285714E-2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9" t="str">
        <f t="shared" si="431"/>
        <v>Nov</v>
      </c>
      <c r="T3964" s="9" t="str">
        <f t="shared" si="432"/>
        <v>Nov</v>
      </c>
      <c r="U3964">
        <f t="shared" si="43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9" t="str">
        <f t="shared" si="431"/>
        <v>Oct</v>
      </c>
      <c r="T3965" s="9" t="str">
        <f t="shared" si="432"/>
        <v>Nov</v>
      </c>
      <c r="U3965">
        <f t="shared" si="43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427"/>
        <v>6.3E-2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9" t="str">
        <f t="shared" si="431"/>
        <v>Feb</v>
      </c>
      <c r="T3966" s="9" t="str">
        <f t="shared" si="432"/>
        <v>Apr</v>
      </c>
      <c r="U3966">
        <f t="shared" si="43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427"/>
        <v>0.14249999999999999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 t="str">
        <f t="shared" si="431"/>
        <v>Feb</v>
      </c>
      <c r="T3967" s="9" t="str">
        <f t="shared" si="432"/>
        <v>Apr</v>
      </c>
      <c r="U3967">
        <f t="shared" si="43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427"/>
        <v>6.0000000000000001E-3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9" t="str">
        <f t="shared" si="431"/>
        <v>Jun</v>
      </c>
      <c r="T3968" s="9" t="str">
        <f t="shared" si="432"/>
        <v>Jul</v>
      </c>
      <c r="U3968">
        <f t="shared" si="43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427"/>
        <v>0.2411764705882353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9" t="str">
        <f t="shared" si="431"/>
        <v>Feb</v>
      </c>
      <c r="T3969" s="9" t="str">
        <f t="shared" si="432"/>
        <v>Mar</v>
      </c>
      <c r="U3969">
        <f t="shared" si="43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427"/>
        <v>0.10539999999999999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9" t="str">
        <f t="shared" si="431"/>
        <v>Mar</v>
      </c>
      <c r="T3970" s="9" t="str">
        <f t="shared" si="432"/>
        <v>May</v>
      </c>
      <c r="U3970">
        <f t="shared" si="43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434">E3971/D3971</f>
        <v>7.4690265486725665E-2</v>
      </c>
      <c r="P3971" s="6">
        <f t="shared" ref="P3971:P4034" si="435">E3971/L3971</f>
        <v>35.166666666666664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9" t="str">
        <f t="shared" ref="S3971:S4034" si="438">TEXT((J3971/86400)+25569+(-5/24),"mmm")</f>
        <v>Aug</v>
      </c>
      <c r="T3971" s="9" t="str">
        <f t="shared" ref="T3971:T4034" si="439">TEXT((I3971/86400)+25569+(-5/24),"mmm")</f>
        <v>Aug</v>
      </c>
      <c r="U3971">
        <f t="shared" ref="U3971:U4034" si="440">YEAR((J3971/86400)+25569+(-5/24))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434"/>
        <v>7.3333333333333334E-4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9" t="str">
        <f t="shared" si="438"/>
        <v>Mar</v>
      </c>
      <c r="T3972" s="9" t="str">
        <f t="shared" si="439"/>
        <v>Apr</v>
      </c>
      <c r="U3972">
        <f t="shared" si="44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434"/>
        <v>9.7142857142857135E-3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9" t="str">
        <f t="shared" si="438"/>
        <v>Jun</v>
      </c>
      <c r="T3973" s="9" t="str">
        <f t="shared" si="439"/>
        <v>Jul</v>
      </c>
      <c r="U3973">
        <f t="shared" si="44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434"/>
        <v>0.21099999999999999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9" t="str">
        <f t="shared" si="438"/>
        <v>Dec</v>
      </c>
      <c r="T3974" s="9" t="str">
        <f t="shared" si="439"/>
        <v>Feb</v>
      </c>
      <c r="U3974">
        <f t="shared" si="44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434"/>
        <v>0.78100000000000003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9" t="str">
        <f t="shared" si="438"/>
        <v>Apr</v>
      </c>
      <c r="T3975" s="9" t="str">
        <f t="shared" si="439"/>
        <v>May</v>
      </c>
      <c r="U3975">
        <f t="shared" si="44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434"/>
        <v>0.32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9" t="str">
        <f t="shared" si="438"/>
        <v>May</v>
      </c>
      <c r="T3976" s="9" t="str">
        <f t="shared" si="439"/>
        <v>Jun</v>
      </c>
      <c r="U3976">
        <f t="shared" si="44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9" t="str">
        <f t="shared" si="438"/>
        <v>Jun</v>
      </c>
      <c r="T3977" s="9" t="str">
        <f t="shared" si="439"/>
        <v>Jul</v>
      </c>
      <c r="U3977">
        <f t="shared" si="44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434"/>
        <v>0.47692307692307695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9" t="str">
        <f t="shared" si="438"/>
        <v>Jul</v>
      </c>
      <c r="T3978" s="9" t="str">
        <f t="shared" si="439"/>
        <v>Aug</v>
      </c>
      <c r="U3978">
        <f t="shared" si="44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434"/>
        <v>1.4500000000000001E-2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 t="str">
        <f t="shared" si="438"/>
        <v>Jun</v>
      </c>
      <c r="T3979" s="9" t="str">
        <f t="shared" si="439"/>
        <v>Jul</v>
      </c>
      <c r="U3979">
        <f t="shared" si="44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434"/>
        <v>0.107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 t="str">
        <f t="shared" si="438"/>
        <v>Dec</v>
      </c>
      <c r="T3980" s="9" t="str">
        <f t="shared" si="439"/>
        <v>Jan</v>
      </c>
      <c r="U3980">
        <f t="shared" si="44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434"/>
        <v>1.8333333333333333E-2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9" t="str">
        <f t="shared" si="438"/>
        <v>Mar</v>
      </c>
      <c r="T3981" s="9" t="str">
        <f t="shared" si="439"/>
        <v>Mar</v>
      </c>
      <c r="U3981">
        <f t="shared" si="44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434"/>
        <v>0.18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9" t="str">
        <f t="shared" si="438"/>
        <v>Jun</v>
      </c>
      <c r="T3982" s="9" t="str">
        <f t="shared" si="439"/>
        <v>Jul</v>
      </c>
      <c r="U3982">
        <f t="shared" si="44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434"/>
        <v>4.0833333333333333E-2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9" t="str">
        <f t="shared" si="438"/>
        <v>May</v>
      </c>
      <c r="T3983" s="9" t="str">
        <f t="shared" si="439"/>
        <v>Jul</v>
      </c>
      <c r="U3983">
        <f t="shared" si="44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434"/>
        <v>0.2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9" t="str">
        <f t="shared" si="438"/>
        <v>May</v>
      </c>
      <c r="T3984" s="9" t="str">
        <f t="shared" si="439"/>
        <v>Jul</v>
      </c>
      <c r="U3984">
        <f t="shared" si="44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434"/>
        <v>0.34802513464991025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9" t="str">
        <f t="shared" si="438"/>
        <v>Apr</v>
      </c>
      <c r="T3985" s="9" t="str">
        <f t="shared" si="439"/>
        <v>May</v>
      </c>
      <c r="U3985">
        <f t="shared" si="44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434"/>
        <v>6.3333333333333339E-2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9" t="str">
        <f t="shared" si="438"/>
        <v>Oct</v>
      </c>
      <c r="T3986" s="9" t="str">
        <f t="shared" si="439"/>
        <v>Nov</v>
      </c>
      <c r="U3986">
        <f t="shared" si="44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434"/>
        <v>0.32050000000000001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9" t="str">
        <f t="shared" si="438"/>
        <v>Jan</v>
      </c>
      <c r="T3987" s="9" t="str">
        <f t="shared" si="439"/>
        <v>Feb</v>
      </c>
      <c r="U3987">
        <f t="shared" si="44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434"/>
        <v>9.7600000000000006E-2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9" t="str">
        <f t="shared" si="438"/>
        <v>Apr</v>
      </c>
      <c r="T3988" s="9" t="str">
        <f t="shared" si="439"/>
        <v>May</v>
      </c>
      <c r="U3988">
        <f t="shared" si="44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434"/>
        <v>0.3775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9" t="str">
        <f t="shared" si="438"/>
        <v>May</v>
      </c>
      <c r="T3989" s="9" t="str">
        <f t="shared" si="439"/>
        <v>May</v>
      </c>
      <c r="U3989">
        <f t="shared" si="44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434"/>
        <v>2.1333333333333333E-2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9" t="str">
        <f t="shared" si="438"/>
        <v>Aug</v>
      </c>
      <c r="T3990" s="9" t="str">
        <f t="shared" si="439"/>
        <v>Aug</v>
      </c>
      <c r="U3990">
        <f t="shared" si="44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9" t="str">
        <f t="shared" si="438"/>
        <v>Oct</v>
      </c>
      <c r="T3991" s="9" t="str">
        <f t="shared" si="439"/>
        <v>Nov</v>
      </c>
      <c r="U3991">
        <f t="shared" si="44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434"/>
        <v>4.1818181818181817E-2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9" t="str">
        <f t="shared" si="438"/>
        <v>Feb</v>
      </c>
      <c r="T3992" s="9" t="str">
        <f t="shared" si="439"/>
        <v>Mar</v>
      </c>
      <c r="U3992">
        <f t="shared" si="44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434"/>
        <v>0.2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9" t="str">
        <f t="shared" si="438"/>
        <v>May</v>
      </c>
      <c r="T3993" s="9" t="str">
        <f t="shared" si="439"/>
        <v>May</v>
      </c>
      <c r="U3993">
        <f t="shared" si="44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434"/>
        <v>5.4100000000000002E-2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9" t="str">
        <f t="shared" si="438"/>
        <v>Oct</v>
      </c>
      <c r="T3994" s="9" t="str">
        <f t="shared" si="439"/>
        <v>Dec</v>
      </c>
      <c r="U3994">
        <f t="shared" si="44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434"/>
        <v>6.0000000000000002E-5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9" t="str">
        <f t="shared" si="438"/>
        <v>Apr</v>
      </c>
      <c r="T3995" s="9" t="str">
        <f t="shared" si="439"/>
        <v>May</v>
      </c>
      <c r="U3995">
        <f t="shared" si="44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434"/>
        <v>2.5000000000000001E-3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9" t="str">
        <f t="shared" si="438"/>
        <v>Jun</v>
      </c>
      <c r="T3996" s="9" t="str">
        <f t="shared" si="439"/>
        <v>Jul</v>
      </c>
      <c r="U3996">
        <f t="shared" si="44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434"/>
        <v>0.35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9" t="str">
        <f t="shared" si="438"/>
        <v>Jan</v>
      </c>
      <c r="T3997" s="9" t="str">
        <f t="shared" si="439"/>
        <v>Feb</v>
      </c>
      <c r="U3997">
        <f t="shared" si="44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434"/>
        <v>0.16566666666666666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9" t="str">
        <f t="shared" si="438"/>
        <v>Nov</v>
      </c>
      <c r="T3998" s="9" t="str">
        <f t="shared" si="439"/>
        <v>Nov</v>
      </c>
      <c r="U3998">
        <f t="shared" si="44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9" t="str">
        <f t="shared" si="438"/>
        <v>Mar</v>
      </c>
      <c r="T3999" s="9" t="str">
        <f t="shared" si="439"/>
        <v>Apr</v>
      </c>
      <c r="U3999">
        <f t="shared" si="44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434"/>
        <v>0.57199999999999995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9" t="str">
        <f t="shared" si="438"/>
        <v>Feb</v>
      </c>
      <c r="T4000" s="9" t="str">
        <f t="shared" si="439"/>
        <v>Mar</v>
      </c>
      <c r="U4000">
        <f t="shared" si="44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434"/>
        <v>0.16514285714285715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9" t="str">
        <f t="shared" si="438"/>
        <v>Jul</v>
      </c>
      <c r="T4001" s="9" t="str">
        <f t="shared" si="439"/>
        <v>Aug</v>
      </c>
      <c r="U4001">
        <f t="shared" si="44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434"/>
        <v>1.25E-3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9" t="str">
        <f t="shared" si="438"/>
        <v>Mar</v>
      </c>
      <c r="T4002" s="9" t="str">
        <f t="shared" si="439"/>
        <v>May</v>
      </c>
      <c r="U4002">
        <f t="shared" si="44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434"/>
        <v>0.3775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9" t="str">
        <f t="shared" si="438"/>
        <v>Feb</v>
      </c>
      <c r="T4003" s="9" t="str">
        <f t="shared" si="439"/>
        <v>Mar</v>
      </c>
      <c r="U4003">
        <f t="shared" si="44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434"/>
        <v>1.84E-2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9" t="str">
        <f t="shared" si="438"/>
        <v>Aug</v>
      </c>
      <c r="T4004" s="9" t="str">
        <f t="shared" si="439"/>
        <v>Sep</v>
      </c>
      <c r="U4004">
        <f t="shared" si="44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434"/>
        <v>0.10050000000000001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 t="str">
        <f t="shared" si="438"/>
        <v>Jan</v>
      </c>
      <c r="T4005" s="9" t="str">
        <f t="shared" si="439"/>
        <v>Feb</v>
      </c>
      <c r="U4005">
        <f t="shared" si="44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434"/>
        <v>2E-3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9" t="str">
        <f t="shared" si="438"/>
        <v>Sep</v>
      </c>
      <c r="T4006" s="9" t="str">
        <f t="shared" si="439"/>
        <v>Oct</v>
      </c>
      <c r="U4006">
        <f t="shared" si="44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434"/>
        <v>1.3333333333333334E-2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9" t="str">
        <f t="shared" si="438"/>
        <v>Aug</v>
      </c>
      <c r="T4007" s="9" t="str">
        <f t="shared" si="439"/>
        <v>Oct</v>
      </c>
      <c r="U4007">
        <f t="shared" si="44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434"/>
        <v>6.666666666666667E-5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9" t="str">
        <f t="shared" si="438"/>
        <v>Jan</v>
      </c>
      <c r="T4008" s="9" t="str">
        <f t="shared" si="439"/>
        <v>Feb</v>
      </c>
      <c r="U4008">
        <f t="shared" si="44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434"/>
        <v>2.5000000000000001E-3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9" t="str">
        <f t="shared" si="438"/>
        <v>Jul</v>
      </c>
      <c r="T4009" s="9" t="str">
        <f t="shared" si="439"/>
        <v>Aug</v>
      </c>
      <c r="U4009">
        <f t="shared" si="44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434"/>
        <v>0.06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9" t="str">
        <f t="shared" si="438"/>
        <v>Jun</v>
      </c>
      <c r="T4010" s="9" t="str">
        <f t="shared" si="439"/>
        <v>Jul</v>
      </c>
      <c r="U4010">
        <f t="shared" si="44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434"/>
        <v>3.8860103626943004E-2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9" t="str">
        <f t="shared" si="438"/>
        <v>Jul</v>
      </c>
      <c r="T4011" s="9" t="str">
        <f t="shared" si="439"/>
        <v>Sep</v>
      </c>
      <c r="U4011">
        <f t="shared" si="44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434"/>
        <v>0.24194444444444443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9" t="str">
        <f t="shared" si="438"/>
        <v>Oct</v>
      </c>
      <c r="T4012" s="9" t="str">
        <f t="shared" si="439"/>
        <v>Oct</v>
      </c>
      <c r="U4012">
        <f t="shared" si="44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434"/>
        <v>7.5999999999999998E-2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9" t="str">
        <f t="shared" si="438"/>
        <v>Dec</v>
      </c>
      <c r="T4013" s="9" t="str">
        <f t="shared" si="439"/>
        <v>Jan</v>
      </c>
      <c r="U4013">
        <f t="shared" si="440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9" t="str">
        <f t="shared" si="438"/>
        <v>Apr</v>
      </c>
      <c r="T4014" s="9" t="str">
        <f t="shared" si="439"/>
        <v>May</v>
      </c>
      <c r="U4014">
        <f t="shared" si="440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434"/>
        <v>1.2999999999999999E-2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9" t="str">
        <f t="shared" si="438"/>
        <v>Jan</v>
      </c>
      <c r="T4015" s="9" t="str">
        <f t="shared" si="439"/>
        <v>Feb</v>
      </c>
      <c r="U4015">
        <f t="shared" si="440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9" t="str">
        <f t="shared" si="438"/>
        <v>Feb</v>
      </c>
      <c r="T4016" s="9" t="str">
        <f t="shared" si="439"/>
        <v>Mar</v>
      </c>
      <c r="U4016">
        <f t="shared" si="440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434"/>
        <v>1.4285714285714287E-4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9" t="str">
        <f t="shared" si="438"/>
        <v>Jun</v>
      </c>
      <c r="T4017" s="9" t="str">
        <f t="shared" si="439"/>
        <v>Jul</v>
      </c>
      <c r="U4017">
        <f t="shared" si="440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434"/>
        <v>0.14000000000000001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9" t="str">
        <f t="shared" si="438"/>
        <v>Aug</v>
      </c>
      <c r="T4018" s="9" t="str">
        <f t="shared" si="439"/>
        <v>Sep</v>
      </c>
      <c r="U4018">
        <f t="shared" si="440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434"/>
        <v>1.0500000000000001E-2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9" t="str">
        <f t="shared" si="438"/>
        <v>Aug</v>
      </c>
      <c r="T4019" s="9" t="str">
        <f t="shared" si="439"/>
        <v>Sep</v>
      </c>
      <c r="U4019">
        <f t="shared" si="440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434"/>
        <v>8.666666666666667E-2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9" t="str">
        <f t="shared" si="438"/>
        <v>Sep</v>
      </c>
      <c r="T4020" s="9" t="str">
        <f t="shared" si="439"/>
        <v>Oct</v>
      </c>
      <c r="U4020">
        <f t="shared" si="440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434"/>
        <v>8.2857142857142851E-3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9" t="str">
        <f t="shared" si="438"/>
        <v>Feb</v>
      </c>
      <c r="T4021" s="9" t="str">
        <f t="shared" si="439"/>
        <v>Apr</v>
      </c>
      <c r="U4021">
        <f t="shared" si="440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434"/>
        <v>0.16666666666666666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9" t="str">
        <f t="shared" si="438"/>
        <v>Feb</v>
      </c>
      <c r="T4022" s="9" t="str">
        <f t="shared" si="439"/>
        <v>Mar</v>
      </c>
      <c r="U4022">
        <f t="shared" si="440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434"/>
        <v>8.3333333333333332E-3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9" t="str">
        <f t="shared" si="438"/>
        <v>Aug</v>
      </c>
      <c r="T4023" s="9" t="str">
        <f t="shared" si="439"/>
        <v>Oct</v>
      </c>
      <c r="U4023">
        <f t="shared" si="440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434"/>
        <v>0.69561111111111107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9" t="str">
        <f t="shared" si="438"/>
        <v>Dec</v>
      </c>
      <c r="T4024" s="9" t="str">
        <f t="shared" si="439"/>
        <v>Jan</v>
      </c>
      <c r="U4024">
        <f t="shared" si="440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9" t="str">
        <f t="shared" si="438"/>
        <v>Feb</v>
      </c>
      <c r="T4025" s="9" t="str">
        <f t="shared" si="439"/>
        <v>Mar</v>
      </c>
      <c r="U4025">
        <f t="shared" si="440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434"/>
        <v>1.2500000000000001E-2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9" t="str">
        <f t="shared" si="438"/>
        <v>Aug</v>
      </c>
      <c r="T4026" s="9" t="str">
        <f t="shared" si="439"/>
        <v>Aug</v>
      </c>
      <c r="U4026">
        <f t="shared" si="440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434"/>
        <v>0.05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9" t="str">
        <f t="shared" si="438"/>
        <v>May</v>
      </c>
      <c r="T4027" s="9" t="str">
        <f t="shared" si="439"/>
        <v>Jul</v>
      </c>
      <c r="U4027">
        <f t="shared" si="440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9" t="str">
        <f t="shared" si="438"/>
        <v>Oct</v>
      </c>
      <c r="T4028" s="9" t="str">
        <f t="shared" si="439"/>
        <v>Dec</v>
      </c>
      <c r="U4028">
        <f t="shared" si="440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434"/>
        <v>7.166666666666667E-2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9" t="str">
        <f t="shared" si="438"/>
        <v>Feb</v>
      </c>
      <c r="T4029" s="9" t="str">
        <f t="shared" si="439"/>
        <v>Feb</v>
      </c>
      <c r="U4029">
        <f t="shared" si="440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434"/>
        <v>0.28050000000000003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9" t="str">
        <f t="shared" si="438"/>
        <v>May</v>
      </c>
      <c r="T4030" s="9" t="str">
        <f t="shared" si="439"/>
        <v>Jun</v>
      </c>
      <c r="U4030">
        <f t="shared" si="440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9" t="str">
        <f t="shared" si="438"/>
        <v>Nov</v>
      </c>
      <c r="T4031" s="9" t="str">
        <f t="shared" si="439"/>
        <v>Dec</v>
      </c>
      <c r="U4031">
        <f t="shared" si="440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434"/>
        <v>0.16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9" t="str">
        <f t="shared" si="438"/>
        <v>Jan</v>
      </c>
      <c r="T4032" s="9" t="str">
        <f t="shared" si="439"/>
        <v>Feb</v>
      </c>
      <c r="U4032">
        <f t="shared" si="440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9" t="str">
        <f t="shared" si="438"/>
        <v>Oct</v>
      </c>
      <c r="T4033" s="9" t="str">
        <f t="shared" si="439"/>
        <v>Dec</v>
      </c>
      <c r="U4033">
        <f t="shared" si="440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434"/>
        <v>6.8287037037037035E-2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9" t="str">
        <f t="shared" si="438"/>
        <v>Oct</v>
      </c>
      <c r="T4034" s="9" t="str">
        <f t="shared" si="439"/>
        <v>Dec</v>
      </c>
      <c r="U4034">
        <f t="shared" si="440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441">E4035/D4035</f>
        <v>0.25698702928870293</v>
      </c>
      <c r="P4035" s="6">
        <f t="shared" ref="P4035:P4098" si="442">E4035/L4035</f>
        <v>65.340319148936175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9" t="str">
        <f t="shared" ref="S4035:S4098" si="445">TEXT((J4035/86400)+25569+(-5/24),"mmm")</f>
        <v>Sep</v>
      </c>
      <c r="T4035" s="9" t="str">
        <f t="shared" ref="T4035:T4098" si="446">TEXT((I4035/86400)+25569+(-5/24),"mmm")</f>
        <v>Oct</v>
      </c>
      <c r="U4035">
        <f t="shared" ref="U4035:U4098" si="447">YEAR((J4035/86400)+25569+(-5/24))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441"/>
        <v>1.4814814814814815E-2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9" t="str">
        <f t="shared" si="445"/>
        <v>Mar</v>
      </c>
      <c r="T4036" s="9" t="str">
        <f t="shared" si="446"/>
        <v>Apr</v>
      </c>
      <c r="U4036">
        <f t="shared" si="447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441"/>
        <v>0.36849999999999999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 t="str">
        <f t="shared" si="445"/>
        <v>Sep</v>
      </c>
      <c r="T4037" s="9" t="str">
        <f t="shared" si="446"/>
        <v>Oct</v>
      </c>
      <c r="U4037">
        <f t="shared" si="44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441"/>
        <v>0.47049999999999997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9" t="str">
        <f t="shared" si="445"/>
        <v>Jun</v>
      </c>
      <c r="T4038" s="9" t="str">
        <f t="shared" si="446"/>
        <v>Jul</v>
      </c>
      <c r="U4038">
        <f t="shared" si="44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441"/>
        <v>0.11428571428571428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9" t="str">
        <f t="shared" si="445"/>
        <v>May</v>
      </c>
      <c r="T4039" s="9" t="str">
        <f t="shared" si="446"/>
        <v>May</v>
      </c>
      <c r="U4039">
        <f t="shared" si="44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441"/>
        <v>0.12039999999999999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 t="str">
        <f t="shared" si="445"/>
        <v>Aug</v>
      </c>
      <c r="T4040" s="9" t="str">
        <f t="shared" si="446"/>
        <v>Oct</v>
      </c>
      <c r="U4040">
        <f t="shared" si="44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441"/>
        <v>0.6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9" t="str">
        <f t="shared" si="445"/>
        <v>Oct</v>
      </c>
      <c r="T4041" s="9" t="str">
        <f t="shared" si="446"/>
        <v>Dec</v>
      </c>
      <c r="U4041">
        <f t="shared" si="44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441"/>
        <v>0.3125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9" t="str">
        <f t="shared" si="445"/>
        <v>May</v>
      </c>
      <c r="T4042" s="9" t="str">
        <f t="shared" si="446"/>
        <v>Jul</v>
      </c>
      <c r="U4042">
        <f t="shared" si="44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441"/>
        <v>4.1999999999999997E-3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9" t="str">
        <f t="shared" si="445"/>
        <v>Jul</v>
      </c>
      <c r="T4043" s="9" t="str">
        <f t="shared" si="446"/>
        <v>Sep</v>
      </c>
      <c r="U4043">
        <f t="shared" si="447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441"/>
        <v>2.0999999999999999E-3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9" t="str">
        <f t="shared" si="445"/>
        <v>Dec</v>
      </c>
      <c r="T4044" s="9" t="str">
        <f t="shared" si="446"/>
        <v>Jan</v>
      </c>
      <c r="U4044">
        <f t="shared" si="447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9" t="str">
        <f t="shared" si="445"/>
        <v>Nov</v>
      </c>
      <c r="T4045" s="9" t="str">
        <f t="shared" si="446"/>
        <v>Nov</v>
      </c>
      <c r="U4045">
        <f t="shared" si="447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441"/>
        <v>0.375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 t="str">
        <f t="shared" si="445"/>
        <v>Mar</v>
      </c>
      <c r="T4046" s="9" t="str">
        <f t="shared" si="446"/>
        <v>Apr</v>
      </c>
      <c r="U4046">
        <f t="shared" si="447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441"/>
        <v>2.0000000000000001E-4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9" t="str">
        <f t="shared" si="445"/>
        <v>Jul</v>
      </c>
      <c r="T4047" s="9" t="str">
        <f t="shared" si="446"/>
        <v>Aug</v>
      </c>
      <c r="U4047">
        <f t="shared" si="447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441"/>
        <v>8.2142857142857142E-2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9" t="str">
        <f t="shared" si="445"/>
        <v>Sep</v>
      </c>
      <c r="T4048" s="9" t="str">
        <f t="shared" si="446"/>
        <v>Oct</v>
      </c>
      <c r="U4048">
        <f t="shared" si="447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441"/>
        <v>2.1999999999999999E-2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9" t="str">
        <f t="shared" si="445"/>
        <v>Dec</v>
      </c>
      <c r="T4049" s="9" t="str">
        <f t="shared" si="446"/>
        <v>Jan</v>
      </c>
      <c r="U4049">
        <f t="shared" si="447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441"/>
        <v>0.17652941176470588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9" t="str">
        <f t="shared" si="445"/>
        <v>Mar</v>
      </c>
      <c r="T4050" s="9" t="str">
        <f t="shared" si="446"/>
        <v>Apr</v>
      </c>
      <c r="U4050">
        <f t="shared" si="447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441"/>
        <v>8.0000000000000004E-4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9" t="str">
        <f t="shared" si="445"/>
        <v>Jun</v>
      </c>
      <c r="T4051" s="9" t="str">
        <f t="shared" si="446"/>
        <v>Jul</v>
      </c>
      <c r="U4051">
        <f t="shared" si="447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441"/>
        <v>6.6666666666666664E-4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9" t="str">
        <f t="shared" si="445"/>
        <v>Sep</v>
      </c>
      <c r="T4052" s="9" t="str">
        <f t="shared" si="446"/>
        <v>Oct</v>
      </c>
      <c r="U4052">
        <f t="shared" si="447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9" t="str">
        <f t="shared" si="445"/>
        <v>May</v>
      </c>
      <c r="T4053" s="9" t="str">
        <f t="shared" si="446"/>
        <v>May</v>
      </c>
      <c r="U4053">
        <f t="shared" si="447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441"/>
        <v>0.37533333333333335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9" t="str">
        <f t="shared" si="445"/>
        <v>Aug</v>
      </c>
      <c r="T4054" s="9" t="str">
        <f t="shared" si="446"/>
        <v>Oct</v>
      </c>
      <c r="U4054">
        <f t="shared" si="447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441"/>
        <v>0.22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9" t="str">
        <f t="shared" si="445"/>
        <v>Oct</v>
      </c>
      <c r="T4055" s="9" t="str">
        <f t="shared" si="446"/>
        <v>Nov</v>
      </c>
      <c r="U4055">
        <f t="shared" si="447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9" t="str">
        <f t="shared" si="445"/>
        <v>Aug</v>
      </c>
      <c r="T4056" s="9" t="str">
        <f t="shared" si="446"/>
        <v>Sep</v>
      </c>
      <c r="U4056">
        <f t="shared" si="447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441"/>
        <v>0.1762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9" t="str">
        <f t="shared" si="445"/>
        <v>May</v>
      </c>
      <c r="T4057" s="9" t="str">
        <f t="shared" si="446"/>
        <v>Jun</v>
      </c>
      <c r="U4057">
        <f t="shared" si="447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441"/>
        <v>0.53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9" t="str">
        <f t="shared" si="445"/>
        <v>Jun</v>
      </c>
      <c r="T4058" s="9" t="str">
        <f t="shared" si="446"/>
        <v>Jul</v>
      </c>
      <c r="U4058">
        <f t="shared" si="447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441"/>
        <v>0.22142857142857142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9" t="str">
        <f t="shared" si="445"/>
        <v>Nov</v>
      </c>
      <c r="T4059" s="9" t="str">
        <f t="shared" si="446"/>
        <v>Nov</v>
      </c>
      <c r="U4059">
        <f t="shared" si="447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441"/>
        <v>2.5333333333333333E-2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 t="str">
        <f t="shared" si="445"/>
        <v>Mar</v>
      </c>
      <c r="T4060" s="9" t="str">
        <f t="shared" si="446"/>
        <v>Mar</v>
      </c>
      <c r="U4060">
        <f t="shared" si="447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441"/>
        <v>2.5000000000000001E-2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9" t="str">
        <f t="shared" si="445"/>
        <v>Aug</v>
      </c>
      <c r="T4061" s="9" t="str">
        <f t="shared" si="446"/>
        <v>Sep</v>
      </c>
      <c r="U4061">
        <f t="shared" si="447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441"/>
        <v>2.8500000000000001E-2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9" t="str">
        <f t="shared" si="445"/>
        <v>May</v>
      </c>
      <c r="T4062" s="9" t="str">
        <f t="shared" si="446"/>
        <v>Jun</v>
      </c>
      <c r="U4062">
        <f t="shared" si="447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9" t="str">
        <f t="shared" si="445"/>
        <v>Feb</v>
      </c>
      <c r="T4063" s="9" t="str">
        <f t="shared" si="446"/>
        <v>Apr</v>
      </c>
      <c r="U4063">
        <f t="shared" si="447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441"/>
        <v>2.4500000000000001E-2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9" t="str">
        <f t="shared" si="445"/>
        <v>Jun</v>
      </c>
      <c r="T4064" s="9" t="str">
        <f t="shared" si="446"/>
        <v>Jul</v>
      </c>
      <c r="U4064">
        <f t="shared" si="447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441"/>
        <v>1.4210526315789474E-2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9" t="str">
        <f t="shared" si="445"/>
        <v>May</v>
      </c>
      <c r="T4065" s="9" t="str">
        <f t="shared" si="446"/>
        <v>Jun</v>
      </c>
      <c r="U4065">
        <f t="shared" si="447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441"/>
        <v>0.1925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9" t="str">
        <f t="shared" si="445"/>
        <v>Mar</v>
      </c>
      <c r="T4066" s="9" t="str">
        <f t="shared" si="446"/>
        <v>Apr</v>
      </c>
      <c r="U4066">
        <f t="shared" si="447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441"/>
        <v>6.7499999999999999E-3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9" t="str">
        <f t="shared" si="445"/>
        <v>Jul</v>
      </c>
      <c r="T4067" s="9" t="str">
        <f t="shared" si="446"/>
        <v>Aug</v>
      </c>
      <c r="U4067">
        <f t="shared" si="447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441"/>
        <v>1.6666666666666668E-3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9" t="str">
        <f t="shared" si="445"/>
        <v>Apr</v>
      </c>
      <c r="T4068" s="9" t="str">
        <f t="shared" si="446"/>
        <v>May</v>
      </c>
      <c r="U4068">
        <f t="shared" si="447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441"/>
        <v>0.60899999999999999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9" t="str">
        <f t="shared" si="445"/>
        <v>Aug</v>
      </c>
      <c r="T4069" s="9" t="str">
        <f t="shared" si="446"/>
        <v>Sep</v>
      </c>
      <c r="U4069">
        <f t="shared" si="447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441"/>
        <v>0.01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 t="str">
        <f t="shared" si="445"/>
        <v>Dec</v>
      </c>
      <c r="T4070" s="9" t="str">
        <f t="shared" si="446"/>
        <v>Jan</v>
      </c>
      <c r="U4070">
        <f t="shared" si="447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441"/>
        <v>0.34399999999999997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9" t="str">
        <f t="shared" si="445"/>
        <v>Jan</v>
      </c>
      <c r="T4071" s="9" t="str">
        <f t="shared" si="446"/>
        <v>Feb</v>
      </c>
      <c r="U4071">
        <f t="shared" si="447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441"/>
        <v>0.16500000000000001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9" t="str">
        <f t="shared" si="445"/>
        <v>Jan</v>
      </c>
      <c r="T4072" s="9" t="str">
        <f t="shared" si="446"/>
        <v>Feb</v>
      </c>
      <c r="U4072">
        <f t="shared" si="447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9" t="str">
        <f t="shared" si="445"/>
        <v>Nov</v>
      </c>
      <c r="T4073" s="9" t="str">
        <f t="shared" si="446"/>
        <v>Dec</v>
      </c>
      <c r="U4073">
        <f t="shared" si="447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441"/>
        <v>4.0000000000000001E-3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9" t="str">
        <f t="shared" si="445"/>
        <v>Jun</v>
      </c>
      <c r="T4074" s="9" t="str">
        <f t="shared" si="446"/>
        <v>Aug</v>
      </c>
      <c r="U4074">
        <f t="shared" si="447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441"/>
        <v>1.0571428571428572E-2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9" t="str">
        <f t="shared" si="445"/>
        <v>Mar</v>
      </c>
      <c r="T4075" s="9" t="str">
        <f t="shared" si="446"/>
        <v>May</v>
      </c>
      <c r="U4075">
        <f t="shared" si="447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441"/>
        <v>0.26727272727272727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9" t="str">
        <f t="shared" si="445"/>
        <v>Oct</v>
      </c>
      <c r="T4076" s="9" t="str">
        <f t="shared" si="446"/>
        <v>Nov</v>
      </c>
      <c r="U4076">
        <f t="shared" si="447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441"/>
        <v>0.28799999999999998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9" t="str">
        <f t="shared" si="445"/>
        <v>May</v>
      </c>
      <c r="T4077" s="9" t="str">
        <f t="shared" si="446"/>
        <v>Jun</v>
      </c>
      <c r="U4077">
        <f t="shared" si="447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9" t="str">
        <f t="shared" si="445"/>
        <v>Sep</v>
      </c>
      <c r="T4078" s="9" t="str">
        <f t="shared" si="446"/>
        <v>Oct</v>
      </c>
      <c r="U4078">
        <f t="shared" si="447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441"/>
        <v>8.8999999999999996E-2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 t="str">
        <f t="shared" si="445"/>
        <v>Nov</v>
      </c>
      <c r="T4079" s="9" t="str">
        <f t="shared" si="446"/>
        <v>Dec</v>
      </c>
      <c r="U4079">
        <f t="shared" si="447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9" t="str">
        <f t="shared" si="445"/>
        <v>Dec</v>
      </c>
      <c r="T4080" s="9" t="str">
        <f t="shared" si="446"/>
        <v>Jan</v>
      </c>
      <c r="U4080">
        <f t="shared" si="447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441"/>
        <v>1.6666666666666668E-3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9" t="str">
        <f t="shared" si="445"/>
        <v>May</v>
      </c>
      <c r="T4081" s="9" t="str">
        <f t="shared" si="446"/>
        <v>Jun</v>
      </c>
      <c r="U4081">
        <f t="shared" si="447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9" t="str">
        <f t="shared" si="445"/>
        <v>May</v>
      </c>
      <c r="T4082" s="9" t="str">
        <f t="shared" si="446"/>
        <v>Jun</v>
      </c>
      <c r="U4082">
        <f t="shared" si="447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441"/>
        <v>0.15737410071942445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9" t="str">
        <f t="shared" si="445"/>
        <v>Feb</v>
      </c>
      <c r="T4083" s="9" t="str">
        <f t="shared" si="446"/>
        <v>Mar</v>
      </c>
      <c r="U4083">
        <f t="shared" si="447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441"/>
        <v>0.02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9" t="str">
        <f t="shared" si="445"/>
        <v>Oct</v>
      </c>
      <c r="T4084" s="9" t="str">
        <f t="shared" si="446"/>
        <v>Nov</v>
      </c>
      <c r="U4084">
        <f t="shared" si="447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441"/>
        <v>0.21685714285714286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 t="str">
        <f t="shared" si="445"/>
        <v>Dec</v>
      </c>
      <c r="T4085" s="9" t="str">
        <f t="shared" si="446"/>
        <v>Jan</v>
      </c>
      <c r="U4085">
        <f t="shared" si="447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441"/>
        <v>3.3333333333333335E-3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9" t="str">
        <f t="shared" si="445"/>
        <v>Sep</v>
      </c>
      <c r="T4086" s="9" t="str">
        <f t="shared" si="446"/>
        <v>Oct</v>
      </c>
      <c r="U4086">
        <f t="shared" si="447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441"/>
        <v>2.8571428571428571E-3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9" t="str">
        <f t="shared" si="445"/>
        <v>Feb</v>
      </c>
      <c r="T4087" s="9" t="str">
        <f t="shared" si="446"/>
        <v>Mar</v>
      </c>
      <c r="U4087">
        <f t="shared" si="447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441"/>
        <v>4.7E-2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9" t="str">
        <f t="shared" si="445"/>
        <v>Oct</v>
      </c>
      <c r="T4088" s="9" t="str">
        <f t="shared" si="446"/>
        <v>Nov</v>
      </c>
      <c r="U4088">
        <f t="shared" si="447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9" t="str">
        <f t="shared" si="445"/>
        <v>Jun</v>
      </c>
      <c r="T4089" s="9" t="str">
        <f t="shared" si="446"/>
        <v>Jul</v>
      </c>
      <c r="U4089">
        <f t="shared" si="447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441"/>
        <v>0.108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9" t="str">
        <f t="shared" si="445"/>
        <v>Dec</v>
      </c>
      <c r="T4090" s="9" t="str">
        <f t="shared" si="446"/>
        <v>Jan</v>
      </c>
      <c r="U4090">
        <f t="shared" si="447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441"/>
        <v>4.8000000000000001E-2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9" t="str">
        <f t="shared" si="445"/>
        <v>Apr</v>
      </c>
      <c r="T4091" s="9" t="str">
        <f t="shared" si="446"/>
        <v>May</v>
      </c>
      <c r="U4091">
        <f t="shared" si="447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441"/>
        <v>3.2000000000000001E-2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9" t="str">
        <f t="shared" si="445"/>
        <v>Jul</v>
      </c>
      <c r="T4092" s="9" t="str">
        <f t="shared" si="446"/>
        <v>Aug</v>
      </c>
      <c r="U4092">
        <f t="shared" si="447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441"/>
        <v>0.1275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9" t="str">
        <f t="shared" si="445"/>
        <v>Dec</v>
      </c>
      <c r="T4093" s="9" t="str">
        <f t="shared" si="446"/>
        <v>Jan</v>
      </c>
      <c r="U4093">
        <f t="shared" si="447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441"/>
        <v>1.8181818181818181E-4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9" t="str">
        <f t="shared" si="445"/>
        <v>Feb</v>
      </c>
      <c r="T4094" s="9" t="str">
        <f t="shared" si="446"/>
        <v>Apr</v>
      </c>
      <c r="U4094">
        <f t="shared" si="447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441"/>
        <v>2.4E-2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9" t="str">
        <f t="shared" si="445"/>
        <v>Jun</v>
      </c>
      <c r="T4095" s="9" t="str">
        <f t="shared" si="446"/>
        <v>Aug</v>
      </c>
      <c r="U4095">
        <f t="shared" si="447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441"/>
        <v>0.36499999999999999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 t="str">
        <f t="shared" si="445"/>
        <v>Sep</v>
      </c>
      <c r="T4096" s="9" t="str">
        <f t="shared" si="446"/>
        <v>Oct</v>
      </c>
      <c r="U4096">
        <f t="shared" si="447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441"/>
        <v>2.6666666666666668E-2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9" t="str">
        <f t="shared" si="445"/>
        <v>Nov</v>
      </c>
      <c r="T4097" s="9" t="str">
        <f t="shared" si="446"/>
        <v>Dec</v>
      </c>
      <c r="U4097">
        <f t="shared" si="447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441"/>
        <v>0.11428571428571428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9" t="str">
        <f t="shared" si="445"/>
        <v>Jan</v>
      </c>
      <c r="T4098" s="9" t="str">
        <f t="shared" si="446"/>
        <v>Feb</v>
      </c>
      <c r="U4098">
        <f t="shared" si="447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448">E4099/D4099</f>
        <v>0</v>
      </c>
      <c r="P4099" s="6" t="e">
        <f t="shared" ref="P4099:P4115" si="449">E4099/L4099</f>
        <v>#DIV/0!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9" t="str">
        <f t="shared" ref="S4099:S4115" si="452">TEXT((J4099/86400)+25569+(-5/24),"mmm")</f>
        <v>Dec</v>
      </c>
      <c r="T4099" s="9" t="str">
        <f t="shared" ref="T4099:T4115" si="453">TEXT((I4099/86400)+25569+(-5/24),"mmm")</f>
        <v>Jan</v>
      </c>
      <c r="U4099">
        <f t="shared" ref="U4099:U4115" si="454">YEAR((J4099/86400)+25569+(-5/24))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9" t="str">
        <f t="shared" si="452"/>
        <v>May</v>
      </c>
      <c r="T4100" s="9" t="str">
        <f t="shared" si="453"/>
        <v>Jun</v>
      </c>
      <c r="U4100">
        <f t="shared" si="45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448"/>
        <v>1.1111111111111112E-2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9" t="str">
        <f t="shared" si="452"/>
        <v>Jul</v>
      </c>
      <c r="T4101" s="9" t="str">
        <f t="shared" si="453"/>
        <v>Sep</v>
      </c>
      <c r="U4101">
        <f t="shared" si="45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448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9" t="str">
        <f t="shared" si="452"/>
        <v>Oct</v>
      </c>
      <c r="T4102" s="9" t="str">
        <f t="shared" si="453"/>
        <v>Oct</v>
      </c>
      <c r="U4102">
        <f t="shared" si="45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448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9" t="str">
        <f t="shared" si="452"/>
        <v>Dec</v>
      </c>
      <c r="T4103" s="9" t="str">
        <f t="shared" si="453"/>
        <v>Jan</v>
      </c>
      <c r="U4103">
        <f t="shared" si="45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448"/>
        <v>0.27400000000000002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9" t="str">
        <f t="shared" si="452"/>
        <v>Apr</v>
      </c>
      <c r="T4104" s="9" t="str">
        <f t="shared" si="453"/>
        <v>May</v>
      </c>
      <c r="U4104">
        <f t="shared" si="45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448"/>
        <v>0.1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9" t="str">
        <f t="shared" si="452"/>
        <v>Jul</v>
      </c>
      <c r="T4105" s="9" t="str">
        <f t="shared" si="453"/>
        <v>Aug</v>
      </c>
      <c r="U4105">
        <f t="shared" si="45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448"/>
        <v>0.21366666666666667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9" t="str">
        <f t="shared" si="452"/>
        <v>Sep</v>
      </c>
      <c r="T4106" s="9" t="str">
        <f t="shared" si="453"/>
        <v>Oct</v>
      </c>
      <c r="U4106">
        <f t="shared" si="45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448"/>
        <v>6.9696969696969702E-2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9" t="str">
        <f t="shared" si="452"/>
        <v>Nov</v>
      </c>
      <c r="T4107" s="9" t="str">
        <f t="shared" si="453"/>
        <v>Dec</v>
      </c>
      <c r="U4107">
        <f t="shared" si="45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448"/>
        <v>0.70599999999999996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9" t="str">
        <f t="shared" si="452"/>
        <v>Feb</v>
      </c>
      <c r="T4108" s="9" t="str">
        <f t="shared" si="453"/>
        <v>Apr</v>
      </c>
      <c r="U4108">
        <f t="shared" si="45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448"/>
        <v>2.0500000000000001E-2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 t="str">
        <f t="shared" si="452"/>
        <v>Sep</v>
      </c>
      <c r="T4109" s="9" t="str">
        <f t="shared" si="453"/>
        <v>Sep</v>
      </c>
      <c r="U4109">
        <f t="shared" si="45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448"/>
        <v>1.9666666666666666E-2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9" t="str">
        <f t="shared" si="452"/>
        <v>Jan</v>
      </c>
      <c r="T4110" s="9" t="str">
        <f t="shared" si="453"/>
        <v>Mar</v>
      </c>
      <c r="U4110">
        <f t="shared" si="45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448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9" t="str">
        <f t="shared" si="452"/>
        <v>Oct</v>
      </c>
      <c r="T4111" s="9" t="str">
        <f t="shared" si="453"/>
        <v>Nov</v>
      </c>
      <c r="U4111">
        <f t="shared" si="45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448"/>
        <v>0.28666666666666668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9" t="str">
        <f t="shared" si="452"/>
        <v>May</v>
      </c>
      <c r="T4112" s="9" t="str">
        <f t="shared" si="453"/>
        <v>Jul</v>
      </c>
      <c r="U4112">
        <f t="shared" si="45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448"/>
        <v>3.1333333333333331E-2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9" t="str">
        <f t="shared" si="452"/>
        <v>Jan</v>
      </c>
      <c r="T4113" s="9" t="str">
        <f t="shared" si="453"/>
        <v>Feb</v>
      </c>
      <c r="U4113">
        <f t="shared" si="45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448"/>
        <v>4.0000000000000002E-4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9" t="str">
        <f t="shared" si="452"/>
        <v>Jan</v>
      </c>
      <c r="T4114" s="9" t="str">
        <f t="shared" si="453"/>
        <v>Feb</v>
      </c>
      <c r="U4114">
        <f t="shared" si="45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448"/>
        <v>2E-3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9" t="str">
        <f t="shared" si="452"/>
        <v>Dec</v>
      </c>
      <c r="T4115" s="9" t="str">
        <f t="shared" si="453"/>
        <v>Jan</v>
      </c>
      <c r="U4115">
        <f t="shared" si="454"/>
        <v>2015</v>
      </c>
    </row>
  </sheetData>
  <conditionalFormatting sqref="F2:F4115">
    <cfRule type="containsText" dxfId="3" priority="4" operator="containsText" text="cancelled">
      <formula>NOT(ISERROR(SEARCH("cancelled",F2)))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successful">
      <formula>NOT(ISERROR(SEARCH("successful",F2)))</formula>
    </cfRule>
  </conditionalFormatting>
  <conditionalFormatting sqref="F1:F4115">
    <cfRule type="containsText" dxfId="0" priority="3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646BC-1E87-42D9-B6F9-554CAD394FF2}">
  <dimension ref="A1:H13"/>
  <sheetViews>
    <sheetView tabSelected="1" topLeftCell="A3" workbookViewId="0">
      <selection activeCell="J18" sqref="J1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COUNTIFS(Sheet1!$F$2:$F$4115,"Cancelled",Sheet1!$D$2:$D$4115,"&lt;1000")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8389</v>
      </c>
      <c r="B3">
        <f>COUNTIFS(Sheet1!$F$2:$F$4115,"successful",Sheet1!$D$2:$D$4115,"&gt;999",Sheet1!$D$2:$D$4115,"&lt;5000")</f>
        <v>932</v>
      </c>
      <c r="C3">
        <f>COUNTIFS(Sheet1!$F$2:$F$4115,"failed",Sheet1!$D$2:$D$4115,"&gt;999",Sheet1!$D$2:$D$4115,"&lt;5000")</f>
        <v>420</v>
      </c>
      <c r="D3">
        <f>COUNTIFS(Sheet1!$F$2:$F$4115,"Cancelled",Sheet1!$D$2:$D$4115,"&gt;999",Sheet1!$D$2:$D$4115,"&lt;5000")</f>
        <v>60</v>
      </c>
      <c r="E3">
        <f>SUM(B3:D3)</f>
        <v>1412</v>
      </c>
      <c r="F3" s="5">
        <f>B3/$E3</f>
        <v>0.66005665722379603</v>
      </c>
      <c r="G3" s="5">
        <f>C3/$E3</f>
        <v>0.29745042492917845</v>
      </c>
      <c r="H3" s="5">
        <f>D3/$E3</f>
        <v>4.2492917847025496E-2</v>
      </c>
    </row>
    <row r="4" spans="1:8" x14ac:dyDescent="0.25">
      <c r="A4" t="s">
        <v>8390</v>
      </c>
      <c r="B4">
        <f>COUNTIFS(Sheet1!$F$2:$F$4115,"successful",Sheet1!$D$2:$D$4115,"&gt;4999",Sheet1!$D$2:$D$4115,"&lt;10000")</f>
        <v>381</v>
      </c>
      <c r="C4">
        <f>COUNTIFS(Sheet1!$F$2:$F$4115,"failed",Sheet1!$D$2:$D$4115,"&gt;4999",Sheet1!$D$2:$D$4115,"&lt;10000")</f>
        <v>283</v>
      </c>
      <c r="D4">
        <f>COUNTIFS(Sheet1!$F$2:$F$4115,"Cancelled",Sheet1!$D$2:$D$4115,"&gt;4999",Sheet1!$D$2:$D$4115,"&lt;10000")</f>
        <v>52</v>
      </c>
      <c r="E4">
        <f>SUM(B4:D4)</f>
        <v>716</v>
      </c>
      <c r="F4" s="5">
        <f>B4/$E4</f>
        <v>0.53212290502793291</v>
      </c>
      <c r="G4" s="5">
        <f>C4/$E4</f>
        <v>0.39525139664804471</v>
      </c>
      <c r="H4" s="5">
        <f>D4/$E4</f>
        <v>7.2625698324022353E-2</v>
      </c>
    </row>
    <row r="5" spans="1:8" x14ac:dyDescent="0.25">
      <c r="A5" t="s">
        <v>8391</v>
      </c>
      <c r="B5">
        <f>COUNTIFS(Sheet1!$F$2:$F$4115,"successful",Sheet1!$D$2:$D$4115,"&gt;9999",Sheet1!$D$2:$D$4115,"&lt;15000")</f>
        <v>168</v>
      </c>
      <c r="C5">
        <f>COUNTIFS(Sheet1!$F$2:$F$4115,"failed",Sheet1!$D$2:$D$4115,"&gt;9999",Sheet1!$D$2:$D$4115,"&lt;15000")</f>
        <v>144</v>
      </c>
      <c r="D5">
        <f>COUNTIFS(Sheet1!$F$2:$F$4115,"Cancelled",Sheet1!$D$2:$D$4115,"&gt;9999",Sheet1!$D$2:$D$4115,"&lt;15000")</f>
        <v>40</v>
      </c>
      <c r="E5">
        <f>SUM(B5:D5)</f>
        <v>352</v>
      </c>
      <c r="F5" s="5">
        <f>B5/$E5</f>
        <v>0.47727272727272729</v>
      </c>
      <c r="G5" s="5">
        <f>C5/$E5</f>
        <v>0.40909090909090912</v>
      </c>
      <c r="H5" s="5">
        <f>D5/$E5</f>
        <v>0.11363636363636363</v>
      </c>
    </row>
    <row r="6" spans="1:8" x14ac:dyDescent="0.25">
      <c r="A6" t="s">
        <v>8392</v>
      </c>
      <c r="B6">
        <f>COUNTIFS(Sheet1!$F$2:$F$4115,"successful",Sheet1!$D$2:$D$4115,"&gt;14999",Sheet1!$D$2:$D$4115,"&lt;20000")</f>
        <v>94</v>
      </c>
      <c r="C6">
        <f>COUNTIFS(Sheet1!$F$2:$F$4115,"failed",Sheet1!$D$2:$D$4115,"&gt;14999",Sheet1!$D$2:$D$4115,"&lt;20000")</f>
        <v>90</v>
      </c>
      <c r="D6">
        <f>COUNTIFS(Sheet1!$F$2:$F$4115,"Cancelled",Sheet1!$D$2:$D$4115,"&gt;14999",Sheet1!$D$2:$D$4115,"&lt;20000")</f>
        <v>17</v>
      </c>
      <c r="E6">
        <f>SUM(B6:D6)</f>
        <v>201</v>
      </c>
      <c r="F6" s="5">
        <f>B6/$E6</f>
        <v>0.46766169154228854</v>
      </c>
      <c r="G6" s="5">
        <f>C6/$E6</f>
        <v>0.44776119402985076</v>
      </c>
      <c r="H6" s="5">
        <f>D6/$E6</f>
        <v>8.45771144278607E-2</v>
      </c>
    </row>
    <row r="7" spans="1:8" x14ac:dyDescent="0.25">
      <c r="A7" t="s">
        <v>8393</v>
      </c>
      <c r="B7">
        <f>COUNTIFS(Sheet1!$F$2:$F$4115,"successful",Sheet1!$D$2:$D$4115,"&gt;19999",Sheet1!$D$2:$D$4115,"&lt;25000")</f>
        <v>62</v>
      </c>
      <c r="C7">
        <f>COUNTIFS(Sheet1!$F$2:$F$4115,"failed",Sheet1!$D$2:$D$4115,"&gt;19999",Sheet1!$D$2:$D$4115,"&lt;25000")</f>
        <v>72</v>
      </c>
      <c r="D7">
        <f>COUNTIFS(Sheet1!$F$2:$F$4115,"Cancelled",Sheet1!$D$2:$D$4115,"&gt;19999",Sheet1!$D$2:$D$4115,"&lt;25000")</f>
        <v>14</v>
      </c>
      <c r="E7">
        <f>SUM(B7:D7)</f>
        <v>148</v>
      </c>
      <c r="F7" s="5">
        <f>B7/$E7</f>
        <v>0.41891891891891891</v>
      </c>
      <c r="G7" s="5">
        <f>C7/$E7</f>
        <v>0.48648648648648651</v>
      </c>
      <c r="H7" s="5">
        <f>D7/$E7</f>
        <v>9.45945945945946E-2</v>
      </c>
    </row>
    <row r="8" spans="1:8" x14ac:dyDescent="0.25">
      <c r="A8" t="s">
        <v>8394</v>
      </c>
      <c r="B8">
        <f>COUNTIFS(Sheet1!$F$2:$F$4115,"successful",Sheet1!$D$2:$D$4115,"&gt;24999",Sheet1!$D$2:$D$4115,"&lt;30000")</f>
        <v>55</v>
      </c>
      <c r="C8">
        <f>COUNTIFS(Sheet1!$F$2:$F$4115,"failed",Sheet1!$D$2:$D$4115,"&gt;24999",Sheet1!$D$2:$D$4115,"&lt;30000")</f>
        <v>64</v>
      </c>
      <c r="D8">
        <f>COUNTIFS(Sheet1!$F$2:$F$4115,"Cancelled",Sheet1!$D$2:$D$4115,"&gt;24999",Sheet1!$D$2:$D$4115,"&lt;30000")</f>
        <v>18</v>
      </c>
      <c r="E8">
        <f>SUM(B8:D8)</f>
        <v>137</v>
      </c>
      <c r="F8" s="5">
        <f>B8/$E8</f>
        <v>0.40145985401459855</v>
      </c>
      <c r="G8" s="5">
        <f>C8/$E8</f>
        <v>0.46715328467153283</v>
      </c>
      <c r="H8" s="5">
        <f>D8/$E8</f>
        <v>0.13138686131386862</v>
      </c>
    </row>
    <row r="9" spans="1:8" x14ac:dyDescent="0.25">
      <c r="A9" t="s">
        <v>8395</v>
      </c>
      <c r="B9">
        <f>COUNTIFS(Sheet1!$F$2:$F$4115,"successful",Sheet1!$D$2:$D$4115,"&gt;29999",Sheet1!$D$2:$D$4115,"&lt;35000")</f>
        <v>32</v>
      </c>
      <c r="C9">
        <f>COUNTIFS(Sheet1!$F$2:$F$4115,"failed",Sheet1!$D$2:$D$4115,"&gt;29999",Sheet1!$D$2:$D$4115,"&lt;35000")</f>
        <v>37</v>
      </c>
      <c r="D9">
        <f>COUNTIFS(Sheet1!$F$2:$F$4115,"Cancelled",Sheet1!$D$2:$D$4115,"&gt;29999",Sheet1!$D$2:$D$4115,"&lt;35000")</f>
        <v>13</v>
      </c>
      <c r="E9">
        <f>SUM(B9:D9)</f>
        <v>82</v>
      </c>
      <c r="F9" s="5">
        <f>B9/$E9</f>
        <v>0.3902439024390244</v>
      </c>
      <c r="G9" s="5">
        <f>C9/$E9</f>
        <v>0.45121951219512196</v>
      </c>
      <c r="H9" s="5">
        <f>D9/$E9</f>
        <v>0.15853658536585366</v>
      </c>
    </row>
    <row r="10" spans="1:8" x14ac:dyDescent="0.25">
      <c r="A10" t="s">
        <v>8396</v>
      </c>
      <c r="B10">
        <f>COUNTIFS(Sheet1!$F$2:$F$4115,"successful",Sheet1!$D$2:$D$4115,"&gt;34999",Sheet1!$D$2:$D$4115,"&lt;40000")</f>
        <v>26</v>
      </c>
      <c r="C10">
        <f>COUNTIFS(Sheet1!$F$2:$F$4115,"failed",Sheet1!$D$2:$D$4115,"&gt;34999",Sheet1!$D$2:$D$4115,"&lt;40000")</f>
        <v>22</v>
      </c>
      <c r="D10">
        <f>COUNTIFS(Sheet1!$F$2:$F$4115,"Cancelled",Sheet1!$D$2:$D$4115,"&gt;34999",Sheet1!$D$2:$D$4115,"&lt;40000")</f>
        <v>7</v>
      </c>
      <c r="E10">
        <f>SUM(B10:D10)</f>
        <v>55</v>
      </c>
      <c r="F10" s="5">
        <f>B10/$E10</f>
        <v>0.47272727272727272</v>
      </c>
      <c r="G10" s="5">
        <f>C10/$E10</f>
        <v>0.4</v>
      </c>
      <c r="H10" s="5">
        <f>D10/$E10</f>
        <v>0.12727272727272726</v>
      </c>
    </row>
    <row r="11" spans="1:8" x14ac:dyDescent="0.25">
      <c r="A11" t="s">
        <v>8397</v>
      </c>
      <c r="B11">
        <f>COUNTIFS(Sheet1!$F$2:$F$4115,"successful",Sheet1!$D$2:$D$4115,"&gt;39999",Sheet1!$D$2:$D$4115,"&lt;45000")</f>
        <v>21</v>
      </c>
      <c r="C11">
        <f>COUNTIFS(Sheet1!$F$2:$F$4115,"failed",Sheet1!$D$2:$D$4115,"&gt;39999",Sheet1!$D$2:$D$4115,"&lt;45000")</f>
        <v>16</v>
      </c>
      <c r="D11">
        <f>COUNTIFS(Sheet1!$F$2:$F$4115,"Cancelled",Sheet1!$D$2:$D$4115,"&gt;39999",Sheet1!$D$2:$D$4115,"&lt;45000")</f>
        <v>6</v>
      </c>
      <c r="E11">
        <f>SUM(B11:D11)</f>
        <v>43</v>
      </c>
      <c r="F11" s="5">
        <f>B11/$E11</f>
        <v>0.48837209302325579</v>
      </c>
      <c r="G11" s="5">
        <f>C11/$E11</f>
        <v>0.37209302325581395</v>
      </c>
      <c r="H11" s="5">
        <f>D11/$E11</f>
        <v>0.13953488372093023</v>
      </c>
    </row>
    <row r="12" spans="1:8" x14ac:dyDescent="0.25">
      <c r="A12" t="s">
        <v>8398</v>
      </c>
      <c r="B12">
        <f>COUNTIFS(Sheet1!$F$2:$F$4115,"successful",Sheet1!$D$2:$D$4115,"&gt;44999",Sheet1!$D$2:$D$4115,"&lt;50000")</f>
        <v>6</v>
      </c>
      <c r="C12">
        <f>COUNTIFS(Sheet1!$F$2:$F$4115,"failed",Sheet1!$D$2:$D$4115,"&gt;44999",Sheet1!$D$2:$D$4115,"&lt;50000")</f>
        <v>11</v>
      </c>
      <c r="D12">
        <f>COUNTIFS(Sheet1!$F$2:$F$4115,"Cancelled",Sheet1!$D$2:$D$4115,"&gt;44999",Sheet1!$D$2:$D$4115,"&lt;50000")</f>
        <v>4</v>
      </c>
      <c r="E12">
        <f>SUM(B12:D12)</f>
        <v>21</v>
      </c>
      <c r="F12" s="5">
        <f>B12/$E12</f>
        <v>0.2857142857142857</v>
      </c>
      <c r="G12" s="5">
        <f>C12/$E12</f>
        <v>0.52380952380952384</v>
      </c>
      <c r="H12" s="5">
        <f>D12/$E12</f>
        <v>0.19047619047619047</v>
      </c>
    </row>
    <row r="13" spans="1:8" x14ac:dyDescent="0.25">
      <c r="A13" t="s">
        <v>8399</v>
      </c>
      <c r="B13">
        <f>COUNTIFS(Sheet1!$F$2:$F$4115,"successful",Sheet1!$D$2:$D$4115,"&gt;49999")</f>
        <v>86</v>
      </c>
      <c r="C13">
        <f>COUNTIFS(Sheet1!$F$2:$F$4115,"failed",Sheet1!$D$2:$D$4115,"&gt;49999")</f>
        <v>258</v>
      </c>
      <c r="D13">
        <f>COUNTIFS(Sheet1!$F$2:$F$4115,"Cancelled",Sheet1!$D$2:$D$4115,"&gt;49999")</f>
        <v>100</v>
      </c>
      <c r="E13">
        <f>SUM(B13:D13)</f>
        <v>444</v>
      </c>
      <c r="F13" s="5">
        <f>B13/$E13</f>
        <v>0.19369369369369369</v>
      </c>
      <c r="G13" s="5">
        <f>C13/$E13</f>
        <v>0.58108108108108103</v>
      </c>
      <c r="H13" s="5">
        <f>D13/$E13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Siddhant Desai</cp:lastModifiedBy>
  <dcterms:created xsi:type="dcterms:W3CDTF">2017-04-20T15:17:24Z</dcterms:created>
  <dcterms:modified xsi:type="dcterms:W3CDTF">2019-02-27T01:59:25Z</dcterms:modified>
</cp:coreProperties>
</file>