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projects\CoffeeBreak\DataForTest\"/>
    </mc:Choice>
  </mc:AlternateContent>
  <xr:revisionPtr revIDLastSave="0" documentId="8_{D05DA429-4F0C-4D51-B8C2-EC4EB7C75FFE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Заказы" sheetId="1" r:id="rId1"/>
    <sheet name="Чай" sheetId="2" r:id="rId2"/>
    <sheet name="Кофе" sheetId="3" r:id="rId3"/>
    <sheet name="Покупатели" sheetId="4" r:id="rId4"/>
    <sheet name="Накладная" sheetId="5" r:id="rId5"/>
    <sheet name="Справка" sheetId="10" r:id="rId6"/>
  </sheets>
  <definedNames>
    <definedName name="_xlnm._FilterDatabase" localSheetId="4" hidden="1">Накладная!$D$1:$D$185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9" i="1" l="1"/>
  <c r="G79" i="1"/>
  <c r="F8" i="1"/>
  <c r="B1" i="1"/>
  <c r="F117" i="1"/>
  <c r="F116" i="1"/>
  <c r="F115" i="1"/>
  <c r="F114" i="1"/>
  <c r="F113" i="1"/>
  <c r="F112" i="1"/>
  <c r="G76" i="1"/>
  <c r="G77" i="1"/>
  <c r="G67" i="1"/>
  <c r="G8" i="1" l="1"/>
  <c r="G112" i="1"/>
  <c r="G113" i="1"/>
  <c r="G114" i="1"/>
  <c r="G115" i="1"/>
  <c r="G116" i="1"/>
  <c r="G117" i="1"/>
  <c r="F17" i="1"/>
  <c r="G17" i="1" s="1"/>
  <c r="F105" i="1"/>
  <c r="F104" i="1"/>
  <c r="F96" i="1"/>
  <c r="F87" i="1"/>
  <c r="F86" i="1"/>
  <c r="F74" i="1"/>
  <c r="F65" i="1"/>
  <c r="F64" i="1"/>
  <c r="G55" i="1"/>
  <c r="F52" i="1"/>
  <c r="G52" i="1" s="1"/>
  <c r="F51" i="1"/>
  <c r="F50" i="1"/>
  <c r="F49" i="1"/>
  <c r="F48" i="1"/>
  <c r="F47" i="1"/>
  <c r="F46" i="1"/>
  <c r="F45" i="1"/>
  <c r="F44" i="1"/>
  <c r="G44" i="1" s="1"/>
  <c r="F43" i="1"/>
  <c r="G43" i="1" s="1"/>
  <c r="F42" i="1"/>
  <c r="G42" i="1" s="1"/>
  <c r="F35" i="1"/>
  <c r="G35" i="1" s="1"/>
  <c r="F27" i="1"/>
  <c r="G27" i="1" s="1"/>
  <c r="F26" i="1"/>
  <c r="G26" i="1" s="1"/>
  <c r="F9" i="1"/>
  <c r="G9" i="1" s="1"/>
  <c r="G12" i="1" l="1"/>
  <c r="G121" i="1"/>
  <c r="G20" i="1"/>
  <c r="G45" i="1"/>
  <c r="G65" i="1"/>
  <c r="G104" i="1"/>
  <c r="G37" i="1"/>
  <c r="G64" i="1"/>
  <c r="G86" i="1"/>
  <c r="G105" i="1"/>
  <c r="G96" i="1"/>
  <c r="G87" i="1"/>
  <c r="G46" i="1"/>
  <c r="G47" i="1"/>
  <c r="G48" i="1"/>
  <c r="G49" i="1"/>
  <c r="G50" i="1"/>
  <c r="G51" i="1"/>
  <c r="G74" i="1"/>
  <c r="G81" i="1" s="1"/>
  <c r="G69" i="1" l="1"/>
  <c r="G57" i="1"/>
  <c r="G107" i="1"/>
  <c r="G30" i="1"/>
  <c r="G90" i="1"/>
  <c r="G99" i="1"/>
  <c r="J4" i="1" l="1"/>
</calcChain>
</file>

<file path=xl/sharedStrings.xml><?xml version="1.0" encoding="utf-8"?>
<sst xmlns="http://schemas.openxmlformats.org/spreadsheetml/2006/main" count="401" uniqueCount="183">
  <si>
    <t>Общее количество кофе</t>
  </si>
  <si>
    <t>Скидка</t>
  </si>
  <si>
    <t>Покупатель</t>
  </si>
  <si>
    <t>Наименование</t>
  </si>
  <si>
    <t>Помол</t>
  </si>
  <si>
    <t>Упаковка</t>
  </si>
  <si>
    <t>Количество</t>
  </si>
  <si>
    <t>Цена</t>
  </si>
  <si>
    <t>Цена со скидкой</t>
  </si>
  <si>
    <t>Дементьев Д.</t>
  </si>
  <si>
    <t>Эфиопия Сонколле Нат</t>
  </si>
  <si>
    <t>В зернах</t>
  </si>
  <si>
    <t>Колумбия Дулима</t>
  </si>
  <si>
    <t>Верона</t>
  </si>
  <si>
    <t>Мелкий помол</t>
  </si>
  <si>
    <t>Флорал</t>
  </si>
  <si>
    <t>Итого</t>
  </si>
  <si>
    <t>Трефилов А.</t>
  </si>
  <si>
    <t>Бэрри</t>
  </si>
  <si>
    <t>Молотый</t>
  </si>
  <si>
    <t>Колумбия Уила</t>
  </si>
  <si>
    <t>Щелыгина Н.</t>
  </si>
  <si>
    <t>Цейлон Рухуна (Германия)</t>
  </si>
  <si>
    <t>Насибуллин Я.</t>
  </si>
  <si>
    <t>Индия Дарджилинг Бадамтам (Германия)</t>
  </si>
  <si>
    <t>Ветчанин О.</t>
  </si>
  <si>
    <t>Гватемала Санта Роза</t>
  </si>
  <si>
    <t>Лялин С.</t>
  </si>
  <si>
    <t>Чмыхов А.</t>
  </si>
  <si>
    <t>Вьетнам Тай Нгуен</t>
  </si>
  <si>
    <t>Чмыхов С.</t>
  </si>
  <si>
    <t>Бурунди Ярама</t>
  </si>
  <si>
    <t>Бразилия Да Лагоа</t>
  </si>
  <si>
    <t>Эфиопия Иргачефф</t>
  </si>
  <si>
    <t>Бразилия Серрадо</t>
  </si>
  <si>
    <t>Милд (20% робуста)</t>
  </si>
  <si>
    <t>Эфиопия Амхара Айеху Нат</t>
  </si>
  <si>
    <t>Колумбия Ла Фрагуа</t>
  </si>
  <si>
    <t>Гондурас Кабальеро Нат</t>
  </si>
  <si>
    <t>Английский завтрак (Германия)</t>
  </si>
  <si>
    <t>Колков Ан.</t>
  </si>
  <si>
    <t>Гурме</t>
  </si>
  <si>
    <t>Бразилия Суль-де-Минас</t>
  </si>
  <si>
    <t>Стеньшин А.</t>
  </si>
  <si>
    <t>Бабурин А.</t>
  </si>
  <si>
    <t>Колков А. №1</t>
  </si>
  <si>
    <t>Дрип-пакеты Эфиопия Индидо Нат</t>
  </si>
  <si>
    <t>Феникс (Германия)</t>
  </si>
  <si>
    <t>Колков А. №3</t>
  </si>
  <si>
    <t>Бариста</t>
  </si>
  <si>
    <t>Гондурас Сан Маркос</t>
  </si>
  <si>
    <t>Перевозчиков А.</t>
  </si>
  <si>
    <t>Улун Молочный (Китай)</t>
  </si>
  <si>
    <t>Соболев А.</t>
  </si>
  <si>
    <t>Индия Ассам Дижу (Германия)</t>
  </si>
  <si>
    <t>Гуляев П.</t>
  </si>
  <si>
    <t>Торхов В.</t>
  </si>
  <si>
    <t>Данилов Е.</t>
  </si>
  <si>
    <t>Бразилия Можиана</t>
  </si>
  <si>
    <t>Куба Серрано Лавадо</t>
  </si>
  <si>
    <t>Название</t>
  </si>
  <si>
    <t>Цена за упаковку</t>
  </si>
  <si>
    <t>Азиатские пряности (Германия)</t>
  </si>
  <si>
    <t>Айриш крем (Германия)</t>
  </si>
  <si>
    <t>Амурский барбарис (Германия)</t>
  </si>
  <si>
    <t>Апельсиновое печенье (Германия)</t>
  </si>
  <si>
    <t>Бай Му Дань "Белый пион" (Китай)</t>
  </si>
  <si>
    <t>Белый лотос (Китай)</t>
  </si>
  <si>
    <t>Брызги Шампанского (Германия)</t>
  </si>
  <si>
    <t>Вишневый пунш (Россия)</t>
  </si>
  <si>
    <t>Вишневый пуэр (Китай)</t>
  </si>
  <si>
    <t>Вьетнам ОР (Германия)</t>
  </si>
  <si>
    <t>Ганпаудер (Китай)</t>
  </si>
  <si>
    <t>Глинтвейн (Россия)</t>
  </si>
  <si>
    <t>Горная мята (Германия)</t>
  </si>
  <si>
    <t>Да Хун Пао "Большой красный халат" (Китай)</t>
  </si>
  <si>
    <t>Дерзкий фрукт (Россия)</t>
  </si>
  <si>
    <t>Дикая Вишня (Германия)</t>
  </si>
  <si>
    <t>Дыня Карамель (Германия)</t>
  </si>
  <si>
    <t>Екатерина Великая (Германия)</t>
  </si>
  <si>
    <t>Жасминовый сад (Германия)</t>
  </si>
  <si>
    <t>Женьшень Улун Выдержанный (Китай)</t>
  </si>
  <si>
    <t>Здоровье (Россия)</t>
  </si>
  <si>
    <t>Золотая жемчужина (Германия)</t>
  </si>
  <si>
    <t>Золотой самовар (Германия)</t>
  </si>
  <si>
    <t>Император (Германия)</t>
  </si>
  <si>
    <t>Карибская смесь (Германия)</t>
  </si>
  <si>
    <t>Каскара Коста-Рика (сушеная мякоть кофейных ягод, упаковка 250 грамм)</t>
  </si>
  <si>
    <t>Китай Лапсанг Сушонг (Китай)</t>
  </si>
  <si>
    <t>Клубника со сливками, зелёный (Германия)</t>
  </si>
  <si>
    <t>Клубника со сливками, чёрный (Германия)</t>
  </si>
  <si>
    <t>Князь Владимир (Германия)</t>
  </si>
  <si>
    <t>Королевская смесь (Германия)</t>
  </si>
  <si>
    <t>Красный Апельсин (Германия)</t>
  </si>
  <si>
    <t>Лимон с имбирем (Германия)</t>
  </si>
  <si>
    <t>Лунный замок (Германия)</t>
  </si>
  <si>
    <t>Малина со сливками (Германия)</t>
  </si>
  <si>
    <t>Мате Зеленый (Россия)</t>
  </si>
  <si>
    <t>Матча (Япония)</t>
  </si>
  <si>
    <t>Мечта Клеопатры (Германия)</t>
  </si>
  <si>
    <t>Мишки Гамми (Германия)</t>
  </si>
  <si>
    <t>Можжевельник (Германия)</t>
  </si>
  <si>
    <t>Мокко шоколадный пуэр (Китай)</t>
  </si>
  <si>
    <t>Моли Хуа Ча (Жасминовый) (Китай)</t>
  </si>
  <si>
    <t>Мохито, залёный (Германия)</t>
  </si>
  <si>
    <t>Мохито, чёрный (Германия)</t>
  </si>
  <si>
    <t>Мятный фрукт (Россия)</t>
  </si>
  <si>
    <t>Нежная мята Сенча (Германия)</t>
  </si>
  <si>
    <t>Пуэр Квадратик 6 лет (Китай)</t>
  </si>
  <si>
    <t>Пуэр Медаль 10 лет (Китай)</t>
  </si>
  <si>
    <t>Пуэр Ченьнянь 10 лет (Китай)</t>
  </si>
  <si>
    <t>Пуэр Юннань 3 года (Китай)</t>
  </si>
  <si>
    <t>Ройбос (Россия)</t>
  </si>
  <si>
    <t>Сенча (Китай)</t>
  </si>
  <si>
    <t>Сказка 1001 ночи (Германия)</t>
  </si>
  <si>
    <t>Тегуаньинь (Китай)</t>
  </si>
  <si>
    <t>Тонизирующий (Россия)</t>
  </si>
  <si>
    <t>Травяной с имбирем (Россия)</t>
  </si>
  <si>
    <t>Турецкое яблоко (Россия)</t>
  </si>
  <si>
    <t>Успокаивающий (Россия)</t>
  </si>
  <si>
    <t>Утренний аромат (Моргентау) (Германия)</t>
  </si>
  <si>
    <t>Цейлон Нувара Элия (Германия)</t>
  </si>
  <si>
    <t>Чабрец (Германия)</t>
  </si>
  <si>
    <t>Черная смородина (Германия)</t>
  </si>
  <si>
    <t>Чун Ми (Китай)</t>
  </si>
  <si>
    <t>Эрл Грей Классик (Германия)</t>
  </si>
  <si>
    <t>Юй Лун Тао Клубника с клевером (Китай)</t>
  </si>
  <si>
    <t>Юннань Империал (Китай)</t>
  </si>
  <si>
    <t>Ягодный микс (Германия)</t>
  </si>
  <si>
    <t>Японская липа (Германия)</t>
  </si>
  <si>
    <t>Японский персик (Германия)</t>
  </si>
  <si>
    <t>Цена за 1 кг</t>
  </si>
  <si>
    <t>Цена за 250 гр</t>
  </si>
  <si>
    <t>Сорт Недели</t>
  </si>
  <si>
    <t>Арома (40% робуста)</t>
  </si>
  <si>
    <t>Без кофеина</t>
  </si>
  <si>
    <t>Бразилия Фазенда Монтанари</t>
  </si>
  <si>
    <t>+</t>
  </si>
  <si>
    <t>Вендинг (50% робуста)</t>
  </si>
  <si>
    <t>Гватемала Юнион Кантинил</t>
  </si>
  <si>
    <t>Индия Малабарский муссон</t>
  </si>
  <si>
    <t>Итальянская обжарка</t>
  </si>
  <si>
    <t>Кения АА Маунт</t>
  </si>
  <si>
    <t>Кения Рукира</t>
  </si>
  <si>
    <t>Колумбия Вилламария Нат</t>
  </si>
  <si>
    <t>Коста-Рика Сан Рафаэль</t>
  </si>
  <si>
    <t>Коста-Рика Тарразу</t>
  </si>
  <si>
    <t>Коста-Рика Эстебан Заморо Нат</t>
  </si>
  <si>
    <t>Марагоджип Мексика</t>
  </si>
  <si>
    <t>Марагоджип Никарагуа</t>
  </si>
  <si>
    <t>Мексика Чьяпас</t>
  </si>
  <si>
    <t>Мьянма Иванган</t>
  </si>
  <si>
    <t>Никарагуа Эль Чипоте Нат</t>
  </si>
  <si>
    <t>Паганини (25% робуста)</t>
  </si>
  <si>
    <t>Руанда Мутетели</t>
  </si>
  <si>
    <t>Руанда Ремера Нат</t>
  </si>
  <si>
    <t>Суматра Гайо</t>
  </si>
  <si>
    <t>Уганда Сипи Фоллз</t>
  </si>
  <si>
    <t>Уганда Чигалагала Нат</t>
  </si>
  <si>
    <t>Французская обжарка</t>
  </si>
  <si>
    <t>Эфиопия Валичу Вачу Нат</t>
  </si>
  <si>
    <t>Эфиопия Иргачефф Нат</t>
  </si>
  <si>
    <t>Эфиопия Оромия</t>
  </si>
  <si>
    <t>Эфиопия Сидамо</t>
  </si>
  <si>
    <t>ФИО</t>
  </si>
  <si>
    <t>Корепанов С.</t>
  </si>
  <si>
    <t>Зянкин С.</t>
  </si>
  <si>
    <t>Колков А. №2</t>
  </si>
  <si>
    <t>Голышев Д.</t>
  </si>
  <si>
    <t>^(\d+)\s+$</t>
  </si>
  <si>
    <t>\1</t>
  </si>
  <si>
    <t>Эфиопия Султан Легессе</t>
  </si>
  <si>
    <t>Сулавеси Торайя</t>
  </si>
  <si>
    <t>Эфиопия Бале Маунтин Нат</t>
  </si>
  <si>
    <t>Колумбия Ла Кабана Нат</t>
  </si>
  <si>
    <t>Вячеслав</t>
  </si>
  <si>
    <t>Алексей</t>
  </si>
  <si>
    <t>487.50</t>
  </si>
  <si>
    <t>812.50</t>
  </si>
  <si>
    <t>Эфиопия Лалеса Гедеб</t>
  </si>
  <si>
    <t>Бразилия Минейро</t>
  </si>
  <si>
    <t>Эфиопия Анасора Анаэробная</t>
  </si>
  <si>
    <t>Робуста Уганда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</si>
</sst>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204"/>
    </font>
    <font>
      <b/>
      <sz val="15"/>
      <color rgb="FF44546A"/>
      <name val="Calibri"/>
      <family val="2"/>
      <charset val="204"/>
    </font>
    <font>
      <sz val="11"/>
      <color rgb="FF9C65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rgb="FF9C65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ED7D31"/>
        <bgColor rgb="FFFF8080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6" borderId="0" applyNumberFormat="0" applyBorder="0" applyAlignment="0" applyProtection="0"/>
    <xf numFmtId="0" fontId="5" fillId="5" borderId="0" applyBorder="0" applyProtection="0"/>
  </cellStyleXfs>
  <cellXfs count="14">
    <xf numFmtId="0" fontId="0" fillId="0" borderId="0" xfId="0"/>
    <xf numFmtId="0" fontId="1" fillId="0" borderId="1" xfId="2" applyFont="1" applyFill="1" applyBorder="1" applyAlignment="1" applyProtection="1"/>
    <xf numFmtId="0" fontId="0" fillId="0" borderId="1" xfId="0" applyBorder="1"/>
    <xf numFmtId="0" fontId="0" fillId="0" borderId="1" xfId="0" applyFont="1" applyBorder="1"/>
    <xf numFmtId="0" fontId="3" fillId="3" borderId="1" xfId="2" applyFont="1" applyFill="1" applyBorder="1" applyAlignment="1" applyProtection="1"/>
    <xf numFmtId="0" fontId="4" fillId="4" borderId="1" xfId="2" applyFont="1" applyFill="1" applyBorder="1" applyAlignment="1" applyProtection="1"/>
    <xf numFmtId="0" fontId="2" fillId="2" borderId="0" xfId="2" applyFont="1" applyFill="1" applyBorder="1" applyAlignment="1" applyProtection="1"/>
    <xf numFmtId="0" fontId="0" fillId="0" borderId="0" xfId="0" applyAlignment="1">
      <alignment horizontal="right"/>
    </xf>
    <xf numFmtId="0" fontId="4" fillId="4" borderId="0" xfId="2" applyFont="1" applyFill="1" applyBorder="1" applyAlignment="1" applyProtection="1"/>
    <xf numFmtId="0" fontId="0" fillId="0" borderId="0" xfId="0" applyFont="1"/>
    <xf numFmtId="0" fontId="3" fillId="3" borderId="0" xfId="2" applyFont="1" applyFill="1" applyBorder="1" applyAlignment="1" applyProtection="1"/>
    <xf numFmtId="0" fontId="6" fillId="6" borderId="1" xfId="1" applyBorder="1" applyAlignment="1" applyProtection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3">
    <cellStyle name="Explanatory Text" xfId="2" builtinId="53" customBuiltin="1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29</xdr:col>
      <xdr:colOff>340200</xdr:colOff>
      <xdr:row>57</xdr:row>
      <xdr:rowOff>74520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8520" y="1523880"/>
          <a:ext cx="22809960" cy="94089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2"/>
  <sheetViews>
    <sheetView zoomScaleNormal="100" workbookViewId="0">
      <selection activeCell="B9" sqref="B9"/>
    </sheetView>
  </sheetViews>
  <sheetFormatPr defaultRowHeight="15" x14ac:dyDescent="0.25"/>
  <cols>
    <col min="1" max="1" width="31.85546875" customWidth="1"/>
    <col min="2" max="2" width="38.5703125" customWidth="1"/>
    <col min="3" max="3" width="20" customWidth="1"/>
    <col min="4" max="4" width="15.140625" customWidth="1"/>
    <col min="5" max="5" width="15.85546875" customWidth="1"/>
    <col min="6" max="6" width="14.140625" customWidth="1"/>
    <col min="7" max="7" width="20" customWidth="1"/>
    <col min="8" max="8" width="10.28515625" customWidth="1"/>
    <col min="9" max="9" width="8.5703125" customWidth="1"/>
    <col min="10" max="10" width="10.28515625" bestFit="1" customWidth="1"/>
    <col min="11" max="1025" width="8.5703125" customWidth="1"/>
  </cols>
  <sheetData>
    <row r="1" spans="1:10" ht="19.5" x14ac:dyDescent="0.3">
      <c r="A1" s="1" t="s">
        <v>0</v>
      </c>
      <c r="B1" s="1">
        <f>SUMPRODUCT(D:D,E:E)</f>
        <v>42</v>
      </c>
      <c r="C1" s="1" t="s">
        <v>1</v>
      </c>
      <c r="D1" s="1"/>
      <c r="E1" s="1"/>
      <c r="F1" s="1"/>
      <c r="G1" s="1"/>
      <c r="H1" s="1"/>
    </row>
    <row r="2" spans="1:10" x14ac:dyDescent="0.25">
      <c r="A2" s="2"/>
      <c r="B2" s="2"/>
      <c r="C2" s="2"/>
      <c r="D2" s="2"/>
      <c r="E2" s="2"/>
      <c r="F2" s="2"/>
      <c r="G2" s="2"/>
      <c r="H2" s="2"/>
    </row>
    <row r="3" spans="1:10" x14ac:dyDescent="0.25">
      <c r="A3" s="2"/>
      <c r="B3" s="2"/>
      <c r="C3" s="2"/>
      <c r="D3" s="2"/>
      <c r="E3" s="2"/>
      <c r="F3" s="2"/>
      <c r="G3" s="2"/>
      <c r="H3" s="2"/>
    </row>
    <row r="4" spans="1:10" ht="19.5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/>
      <c r="J4">
        <f>SUM(G121,G12,G20,G30,G37,G57,G69,G81,G90,G99,G107)</f>
        <v>35536.600000000013</v>
      </c>
    </row>
    <row r="5" spans="1:10" x14ac:dyDescent="0.25">
      <c r="A5" s="11" t="s">
        <v>9</v>
      </c>
      <c r="B5" s="2"/>
      <c r="C5" s="2"/>
      <c r="D5" s="2"/>
      <c r="E5" s="2"/>
      <c r="F5" s="2"/>
      <c r="G5" s="2"/>
      <c r="H5" s="2"/>
    </row>
    <row r="6" spans="1:10" x14ac:dyDescent="0.25">
      <c r="A6" s="2"/>
      <c r="B6" s="2"/>
      <c r="C6" s="2"/>
      <c r="D6" s="2"/>
      <c r="E6" s="2"/>
      <c r="F6" s="2"/>
      <c r="G6" s="2"/>
      <c r="H6" s="2"/>
    </row>
    <row r="7" spans="1:10" x14ac:dyDescent="0.25">
      <c r="A7" s="2"/>
      <c r="B7" s="2"/>
      <c r="C7" s="2"/>
      <c r="D7" s="2"/>
      <c r="E7" s="2"/>
      <c r="F7" s="2"/>
      <c r="G7" s="2"/>
      <c r="H7" s="2"/>
    </row>
    <row r="8" spans="1:10" x14ac:dyDescent="0.25">
      <c r="A8" s="2"/>
      <c r="B8" s="3" t="s">
        <v>161</v>
      </c>
      <c r="C8" s="3" t="s">
        <v>11</v>
      </c>
      <c r="D8" s="2">
        <v>0.25</v>
      </c>
      <c r="E8" s="2">
        <v>111</v>
      </c>
      <c r="F8" s="2">
        <f>IF(D8=1,VLOOKUP(B8,Кофе!$A$2:$C$62,2,0)*E8,VLOOKUP(B8,Кофе!$A$2:$C$62,3,0)*E8)</f>
        <v>26418</v>
      </c>
      <c r="G8" s="2">
        <f>IF(VLOOKUP(B8,Кофе!$A$2:$D$62,4,0) &lt;&gt; "+", IF($B$1 &gt;= 10, IF($B$1 &gt;= 25, (1-0.2)*F8,(1 - 0.1)*F8),F8),F8)</f>
        <v>21134.400000000001</v>
      </c>
      <c r="H8" s="2"/>
    </row>
    <row r="9" spans="1:10" x14ac:dyDescent="0.25">
      <c r="A9" s="2"/>
      <c r="B9" s="3" t="s">
        <v>33</v>
      </c>
      <c r="C9" s="3" t="s">
        <v>11</v>
      </c>
      <c r="D9" s="2">
        <v>0.25</v>
      </c>
      <c r="E9" s="2">
        <v>1</v>
      </c>
      <c r="F9" s="2">
        <f>IF(D9=1,VLOOKUP(B9,Кофе!$A$2:$C$62,2,0)*E9,VLOOKUP(B9,Кофе!$A$2:$C$62,3,0)*E9)</f>
        <v>363</v>
      </c>
      <c r="G9" s="2">
        <f>IF(VLOOKUP(B9,Кофе!$A$2:$D$62,4,0) &lt;&gt; "+", IF($B$1 &gt;= 10, IF($B$1 &gt;= 25, (1-0.2)*F9,(1 - 0.1)*F9),F9),F9)</f>
        <v>290.40000000000003</v>
      </c>
      <c r="H9" s="2"/>
    </row>
    <row r="10" spans="1:10" x14ac:dyDescent="0.25">
      <c r="A10" s="2"/>
      <c r="B10" s="3"/>
      <c r="C10" s="2"/>
      <c r="D10" s="2"/>
      <c r="E10" s="2"/>
      <c r="F10" s="2"/>
      <c r="G10" s="2"/>
      <c r="H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</row>
    <row r="12" spans="1:10" x14ac:dyDescent="0.25">
      <c r="A12" s="2"/>
      <c r="B12" s="2"/>
      <c r="C12" s="2"/>
      <c r="D12" s="4" t="s">
        <v>16</v>
      </c>
      <c r="E12" s="2"/>
      <c r="F12" s="2"/>
      <c r="G12" s="4">
        <f>SUM(G8:G9)</f>
        <v>21424.800000000003</v>
      </c>
      <c r="H12" s="2"/>
    </row>
    <row r="13" spans="1:10" x14ac:dyDescent="0.25">
      <c r="A13" s="5"/>
      <c r="B13" s="5"/>
      <c r="C13" s="5"/>
      <c r="D13" s="5"/>
      <c r="E13" s="5"/>
      <c r="F13" s="5"/>
      <c r="G13" s="5"/>
      <c r="H13" s="5"/>
    </row>
    <row r="14" spans="1:10" x14ac:dyDescent="0.25">
      <c r="A14" s="2"/>
      <c r="B14" s="2"/>
      <c r="C14" s="2"/>
      <c r="D14" s="2"/>
      <c r="E14" s="2"/>
      <c r="F14" s="2"/>
      <c r="G14" s="2"/>
      <c r="H14" s="2"/>
    </row>
    <row r="15" spans="1:10" x14ac:dyDescent="0.25">
      <c r="A15" s="11" t="s">
        <v>23</v>
      </c>
      <c r="B15" s="2"/>
      <c r="C15" s="2"/>
      <c r="D15" s="2"/>
      <c r="E15" s="2"/>
      <c r="F15" s="2"/>
      <c r="G15" s="2"/>
      <c r="H15" s="2"/>
    </row>
    <row r="16" spans="1:10" x14ac:dyDescent="0.25"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3" t="s">
        <v>153</v>
      </c>
      <c r="C17" s="3" t="s">
        <v>11</v>
      </c>
      <c r="D17" s="2">
        <v>0.25</v>
      </c>
      <c r="E17" s="2">
        <v>1</v>
      </c>
      <c r="F17" s="2">
        <f>IF(D17=1,VLOOKUP(B17,Кофе!$A$2:$C$62,2,0)*E17,VLOOKUP(B17,Кофе!$A$2:$C$62,3,0)*E17)</f>
        <v>288</v>
      </c>
      <c r="G17" s="2">
        <f>IF(VLOOKUP(B17,Кофе!$A$2:$D$62,4,0) &lt;&gt; "+", IF($B$1 &gt;= 10, IF($B$1 &gt;= 25, (1-0.2)*F17,(1 - 0.1)*F17),F17),F17)</f>
        <v>230.4</v>
      </c>
      <c r="H17" s="2"/>
    </row>
    <row r="18" spans="1:8" x14ac:dyDescent="0.25">
      <c r="A18" s="2"/>
      <c r="B18" s="3"/>
      <c r="C18" s="2"/>
      <c r="D18" s="2"/>
      <c r="E18" s="2"/>
      <c r="F18" s="2"/>
      <c r="G18" s="2"/>
      <c r="H18" s="2"/>
    </row>
    <row r="19" spans="1:8" x14ac:dyDescent="0.25">
      <c r="A19" s="2"/>
      <c r="B19" s="3"/>
      <c r="C19" s="2"/>
      <c r="D19" s="2"/>
      <c r="E19" s="2"/>
      <c r="F19" s="2"/>
      <c r="G19" s="2"/>
      <c r="H19" s="2"/>
    </row>
    <row r="20" spans="1:8" x14ac:dyDescent="0.25">
      <c r="A20" s="5"/>
      <c r="B20" s="2"/>
      <c r="C20" s="2"/>
      <c r="D20" s="4" t="s">
        <v>16</v>
      </c>
      <c r="E20" s="2"/>
      <c r="F20" s="2"/>
      <c r="G20" s="4">
        <f>SUM(G17:G18)</f>
        <v>230.4</v>
      </c>
      <c r="H20" s="2"/>
    </row>
    <row r="21" spans="1:8" x14ac:dyDescent="0.25">
      <c r="A21" s="2"/>
      <c r="B21" s="5"/>
      <c r="C21" s="5"/>
      <c r="D21" s="5"/>
      <c r="E21" s="5"/>
      <c r="F21" s="5"/>
      <c r="G21" s="5"/>
      <c r="H21" s="5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11" t="s">
        <v>25</v>
      </c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3" t="s">
        <v>18</v>
      </c>
      <c r="C26" s="3" t="s">
        <v>19</v>
      </c>
      <c r="D26" s="2">
        <v>0.25</v>
      </c>
      <c r="E26" s="2">
        <v>4</v>
      </c>
      <c r="F26" s="2">
        <f>IF(D26=1,VLOOKUP(B26,Кофе!$A$2:$C$62,2,0)*E26,VLOOKUP(B26,Кофе!$A$2:$C$62,3,0)*E26)</f>
        <v>900</v>
      </c>
      <c r="G26" s="2">
        <f>IF(VLOOKUP(B26,Кофе!$A$2:$D$62,4,0) &lt;&gt; "+", IF($B$1 &gt;= 10, IF($B$1 &gt;= 25, (1-0.2)*F26,(1 - 0.1)*F26),F26),F26)</f>
        <v>720</v>
      </c>
      <c r="H26" s="2"/>
    </row>
    <row r="27" spans="1:8" x14ac:dyDescent="0.25">
      <c r="A27" s="2"/>
      <c r="B27" s="3" t="s">
        <v>161</v>
      </c>
      <c r="C27" s="3" t="s">
        <v>19</v>
      </c>
      <c r="D27" s="2">
        <v>0.25</v>
      </c>
      <c r="E27" s="2">
        <v>1</v>
      </c>
      <c r="F27" s="2">
        <f>IF(D27=1,VLOOKUP(B27,Кофе!$A$2:$C$62,2,0)*E27,VLOOKUP(B27,Кофе!$A$2:$C$62,3,0)*E27)</f>
        <v>238</v>
      </c>
      <c r="G27" s="2">
        <f>IF(VLOOKUP(B27,Кофе!$A$2:$D$62,4,0) &lt;&gt; "+", IF($B$1 &gt;= 10, IF($B$1 &gt;= 25, (1-0.2)*F27,(1 - 0.1)*F27),F27),F27)</f>
        <v>190.4</v>
      </c>
      <c r="H27" s="2"/>
    </row>
    <row r="28" spans="1:8" x14ac:dyDescent="0.25">
      <c r="A28" s="2"/>
      <c r="B28" s="3"/>
      <c r="C28" s="2"/>
      <c r="D28" s="2"/>
      <c r="E28" s="2"/>
      <c r="F28" s="2"/>
      <c r="G28" s="2"/>
      <c r="H28" s="2"/>
    </row>
    <row r="29" spans="1:8" x14ac:dyDescent="0.25">
      <c r="A29" s="2"/>
      <c r="B29" s="3"/>
      <c r="C29" s="2"/>
      <c r="D29" s="2"/>
      <c r="E29" s="2"/>
      <c r="F29" s="2"/>
      <c r="G29" s="2"/>
      <c r="H29" s="2"/>
    </row>
    <row r="30" spans="1:8" x14ac:dyDescent="0.25">
      <c r="A30" s="5"/>
      <c r="B30" s="2"/>
      <c r="C30" s="2"/>
      <c r="D30" s="4" t="s">
        <v>16</v>
      </c>
      <c r="E30" s="2"/>
      <c r="F30" s="2"/>
      <c r="G30" s="4">
        <f>SUM(G26:G27)</f>
        <v>910.4</v>
      </c>
      <c r="H30" s="2"/>
    </row>
    <row r="31" spans="1:8" x14ac:dyDescent="0.25">
      <c r="A31" s="2"/>
      <c r="B31" s="5"/>
      <c r="C31" s="5"/>
      <c r="D31" s="5"/>
      <c r="E31" s="5"/>
      <c r="F31" s="5"/>
      <c r="G31" s="5"/>
      <c r="H31" s="5"/>
    </row>
    <row r="32" spans="1:8" x14ac:dyDescent="0.25">
      <c r="A32" s="11" t="s">
        <v>27</v>
      </c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3" t="s">
        <v>18</v>
      </c>
      <c r="C35" s="3" t="s">
        <v>19</v>
      </c>
      <c r="D35" s="2">
        <v>1</v>
      </c>
      <c r="E35" s="2">
        <v>1</v>
      </c>
      <c r="F35" s="2">
        <f>IF(D35=1,VLOOKUP(B35,Кофе!$A$2:$C$62,2,0)*E35,VLOOKUP(B35,Кофе!$A$2:$C$62,3,0)*E35)</f>
        <v>800</v>
      </c>
      <c r="G35" s="2">
        <f>IF(VLOOKUP(B35,Кофе!$A$2:$D$62,4,0) &lt;&gt; "+", IF($B$1 &gt;= 10, IF($B$1 &gt;= 25, (1-0.2)*F35,(1 - 0.1)*F35),F35),F35)</f>
        <v>640</v>
      </c>
      <c r="H35" s="2"/>
    </row>
    <row r="36" spans="1:8" x14ac:dyDescent="0.25">
      <c r="A36" s="2"/>
      <c r="B36" s="3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4" t="s">
        <v>16</v>
      </c>
      <c r="E37" s="2"/>
      <c r="F37" s="2"/>
      <c r="G37" s="4">
        <f>SUM(G35)</f>
        <v>640</v>
      </c>
      <c r="H37" s="2"/>
    </row>
    <row r="38" spans="1:8" x14ac:dyDescent="0.25">
      <c r="A38" s="5"/>
      <c r="B38" s="5"/>
      <c r="C38" s="5"/>
      <c r="D38" s="5"/>
      <c r="E38" s="5"/>
      <c r="F38" s="5"/>
      <c r="G38" s="5"/>
      <c r="H38" s="5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11" t="s">
        <v>30</v>
      </c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3" t="s">
        <v>31</v>
      </c>
      <c r="C42" s="3" t="s">
        <v>19</v>
      </c>
      <c r="D42" s="2">
        <v>0.25</v>
      </c>
      <c r="E42" s="2">
        <v>3</v>
      </c>
      <c r="F42" s="2">
        <f>IF(D42=1,VLOOKUP(B42,Кофе!$A$2:$C$62,2,0)*E42,VLOOKUP(B42,Кофе!$A$2:$C$62,3,0)*E42)</f>
        <v>864</v>
      </c>
      <c r="G42" s="2">
        <f>IF(VLOOKUP(B42,Кофе!$A$2:$D$62,4,0) &lt;&gt; "+", IF($B$1 &gt;= 10, IF($B$1 &gt;= 25, (1-0.2)*F42,(1 - 0.1)*F42),F42),F42)</f>
        <v>691.2</v>
      </c>
      <c r="H42" s="2"/>
    </row>
    <row r="43" spans="1:8" x14ac:dyDescent="0.25">
      <c r="A43" s="2"/>
      <c r="B43" s="3" t="s">
        <v>33</v>
      </c>
      <c r="C43" s="3" t="s">
        <v>19</v>
      </c>
      <c r="D43" s="2">
        <v>0.25</v>
      </c>
      <c r="E43" s="2">
        <v>1</v>
      </c>
      <c r="F43" s="2">
        <f>IF(D43=1,VLOOKUP(B43,Кофе!$A$2:$C$62,2,0)*E43,VLOOKUP(B43,Кофе!$A$2:$C$62,3,0)*E43)</f>
        <v>363</v>
      </c>
      <c r="G43" s="2">
        <f>IF(VLOOKUP(B43,Кофе!$A$2:$D$62,4,0) &lt;&gt; "+", IF($B$1 &gt;= 10, IF($B$1 &gt;= 25, (1-0.2)*F43,(1 - 0.1)*F43),F43),F43)</f>
        <v>290.40000000000003</v>
      </c>
      <c r="H43" s="2"/>
    </row>
    <row r="44" spans="1:8" x14ac:dyDescent="0.25">
      <c r="A44" s="2"/>
      <c r="B44" s="3" t="s">
        <v>42</v>
      </c>
      <c r="C44" s="3" t="s">
        <v>19</v>
      </c>
      <c r="D44" s="2">
        <v>0.25</v>
      </c>
      <c r="E44" s="2">
        <v>1</v>
      </c>
      <c r="F44" s="2">
        <f>IF(D44=1,VLOOKUP(B44,Кофе!$A$2:$C$62,2,0)*E44,VLOOKUP(B44,Кофе!$A$2:$C$62,3,0)*E44)</f>
        <v>200</v>
      </c>
      <c r="G44" s="2">
        <f>IF(VLOOKUP(B44,Кофе!$A$2:$D$62,4,0) &lt;&gt; "+", IF($B$1 &gt;= 10, IF($B$1 &gt;= 25, (1-0.2)*F44,(1 - 0.1)*F44),F44),F44)</f>
        <v>160</v>
      </c>
      <c r="H44" s="2"/>
    </row>
    <row r="45" spans="1:8" x14ac:dyDescent="0.25">
      <c r="A45" s="2"/>
      <c r="B45" s="3" t="s">
        <v>50</v>
      </c>
      <c r="C45" s="3" t="s">
        <v>19</v>
      </c>
      <c r="D45" s="2">
        <v>0.25</v>
      </c>
      <c r="E45" s="2">
        <v>1</v>
      </c>
      <c r="F45" s="2">
        <f>IF(D45=1,VLOOKUP(B45,Кофе!$A$2:$C$62,2,0)*E45,VLOOKUP(B45,Кофе!$A$2:$C$62,3,0)*E45)</f>
        <v>250</v>
      </c>
      <c r="G45" s="2">
        <f>IF(VLOOKUP(B45,Кофе!$A$2:$D$62,4,0) &lt;&gt; "+", IF($B$1 &gt;= 10, IF($B$1 &gt;= 25, (1-0.2)*F45,(1 - 0.1)*F45),F45),F45)</f>
        <v>200</v>
      </c>
      <c r="H45" s="2"/>
    </row>
    <row r="46" spans="1:8" x14ac:dyDescent="0.25">
      <c r="A46" s="2"/>
      <c r="B46" s="3" t="s">
        <v>58</v>
      </c>
      <c r="C46" s="3" t="s">
        <v>19</v>
      </c>
      <c r="D46" s="2">
        <v>0.25</v>
      </c>
      <c r="E46" s="2">
        <v>1</v>
      </c>
      <c r="F46" s="2">
        <f>IF(D46=1,VLOOKUP(B46,Кофе!$A$2:$C$62,2,0)*E46,VLOOKUP(B46,Кофе!$A$2:$C$62,3,0)*E46)</f>
        <v>147</v>
      </c>
      <c r="G46" s="2">
        <f>IF(VLOOKUP(B46,Кофе!$A$2:$D$62,4,0) &lt;&gt; "+", IF($B$1 &gt;= 10, IF($B$1 &gt;= 25, (1-0.2)*F46,(1 - 0.1)*F46),F46),F46)</f>
        <v>147</v>
      </c>
      <c r="H46" s="2"/>
    </row>
    <row r="47" spans="1:8" x14ac:dyDescent="0.25">
      <c r="A47" s="2"/>
      <c r="B47" s="3" t="s">
        <v>34</v>
      </c>
      <c r="C47" s="3" t="s">
        <v>19</v>
      </c>
      <c r="D47" s="2">
        <v>0.25</v>
      </c>
      <c r="E47" s="2">
        <v>1</v>
      </c>
      <c r="F47" s="2">
        <f>IF(D47=1,VLOOKUP(B47,Кофе!$A$2:$C$62,2,0)*E47,VLOOKUP(B47,Кофе!$A$2:$C$62,3,0)*E47)</f>
        <v>200</v>
      </c>
      <c r="G47" s="2">
        <f>IF(VLOOKUP(B47,Кофе!$A$2:$D$62,4,0) &lt;&gt; "+", IF($B$1 &gt;= 10, IF($B$1 &gt;= 25, (1-0.2)*F47,(1 - 0.1)*F47),F47),F47)</f>
        <v>160</v>
      </c>
      <c r="H47" s="2"/>
    </row>
    <row r="48" spans="1:8" x14ac:dyDescent="0.25">
      <c r="A48" s="2"/>
      <c r="B48" s="3" t="s">
        <v>50</v>
      </c>
      <c r="C48" s="3" t="s">
        <v>11</v>
      </c>
      <c r="D48" s="2">
        <v>0.25</v>
      </c>
      <c r="E48" s="2">
        <v>5</v>
      </c>
      <c r="F48" s="2">
        <f>IF(D48=1,VLOOKUP(B48,Кофе!$A$2:$C$62,2,0)*E48,VLOOKUP(B48,Кофе!$A$2:$C$62,3,0)*E48)</f>
        <v>1250</v>
      </c>
      <c r="G48" s="2">
        <f>IF(VLOOKUP(B48,Кофе!$A$2:$D$62,4,0) &lt;&gt; "+", IF($B$1 &gt;= 10, IF($B$1 &gt;= 25, (1-0.2)*F48,(1 - 0.1)*F48),F48),F48)</f>
        <v>1000</v>
      </c>
      <c r="H48" s="2"/>
    </row>
    <row r="49" spans="1:8" x14ac:dyDescent="0.25">
      <c r="A49" s="2"/>
      <c r="B49" s="3" t="s">
        <v>34</v>
      </c>
      <c r="C49" s="3" t="s">
        <v>11</v>
      </c>
      <c r="D49" s="2">
        <v>0.25</v>
      </c>
      <c r="E49" s="2">
        <v>2</v>
      </c>
      <c r="F49" s="2">
        <f>IF(D49=1,VLOOKUP(B49,Кофе!$A$2:$C$62,2,0)*E49,VLOOKUP(B49,Кофе!$A$2:$C$62,3,0)*E49)</f>
        <v>400</v>
      </c>
      <c r="G49" s="2">
        <f>IF(VLOOKUP(B49,Кофе!$A$2:$D$62,4,0) &lt;&gt; "+", IF($B$1 &gt;= 10, IF($B$1 &gt;= 25, (1-0.2)*F49,(1 - 0.1)*F49),F49),F49)</f>
        <v>320</v>
      </c>
      <c r="H49" s="2"/>
    </row>
    <row r="50" spans="1:8" x14ac:dyDescent="0.25">
      <c r="A50" s="2"/>
      <c r="B50" s="3" t="s">
        <v>58</v>
      </c>
      <c r="C50" s="3" t="s">
        <v>11</v>
      </c>
      <c r="D50" s="2">
        <v>0.25</v>
      </c>
      <c r="E50" s="2">
        <v>3</v>
      </c>
      <c r="F50" s="2">
        <f>IF(D50=1,VLOOKUP(B50,Кофе!$A$2:$C$62,2,0)*E50,VLOOKUP(B50,Кофе!$A$2:$C$62,3,0)*E50)</f>
        <v>441</v>
      </c>
      <c r="G50" s="2">
        <f>IF(VLOOKUP(B50,Кофе!$A$2:$D$62,4,0) &lt;&gt; "+", IF($B$1 &gt;= 10, IF($B$1 &gt;= 25, (1-0.2)*F50,(1 - 0.1)*F50),F50),F50)</f>
        <v>441</v>
      </c>
      <c r="H50" s="2"/>
    </row>
    <row r="51" spans="1:8" x14ac:dyDescent="0.25">
      <c r="A51" s="2"/>
      <c r="B51" s="3" t="s">
        <v>161</v>
      </c>
      <c r="C51" s="3" t="s">
        <v>11</v>
      </c>
      <c r="D51" s="2">
        <v>0.25</v>
      </c>
      <c r="E51" s="2">
        <v>4</v>
      </c>
      <c r="F51" s="2">
        <f>IF(D51=1,VLOOKUP(B51,Кофе!$A$2:$C$62,2,0)*E51,VLOOKUP(B51,Кофе!$A$2:$C$62,3,0)*E51)</f>
        <v>952</v>
      </c>
      <c r="G51" s="2">
        <f>IF(VLOOKUP(B51,Кофе!$A$2:$D$62,4,0) &lt;&gt; "+", IF($B$1 &gt;= 10, IF($B$1 &gt;= 25, (1-0.2)*F51,(1 - 0.1)*F51),F51),F51)</f>
        <v>761.6</v>
      </c>
      <c r="H51" s="2"/>
    </row>
    <row r="52" spans="1:8" x14ac:dyDescent="0.25">
      <c r="A52" s="2"/>
      <c r="B52" s="3" t="s">
        <v>29</v>
      </c>
      <c r="C52" s="3" t="s">
        <v>11</v>
      </c>
      <c r="D52" s="2">
        <v>0.25</v>
      </c>
      <c r="E52" s="2">
        <v>1</v>
      </c>
      <c r="F52" s="2">
        <f>IF(D52=1,VLOOKUP(B52,Кофе!$A$2:$C$62,2,0)*E52,VLOOKUP(B52,Кофе!$A$2:$C$62,3,0)*E52)</f>
        <v>225</v>
      </c>
      <c r="G52" s="2">
        <f>IF(VLOOKUP(B52,Кофе!$A$2:$D$62,4,0) &lt;&gt; "+", IF($B$1 &gt;= 10, IF($B$1 &gt;= 25, (1-0.2)*F52,(1 - 0.1)*F52),F52),F52)</f>
        <v>180</v>
      </c>
      <c r="H52" s="2"/>
    </row>
    <row r="53" spans="1:8" x14ac:dyDescent="0.25">
      <c r="A53" s="2"/>
      <c r="B53" s="3"/>
      <c r="C53" s="2"/>
      <c r="D53" s="2"/>
      <c r="E53" s="2"/>
      <c r="F53" s="2"/>
      <c r="G53" s="2"/>
      <c r="H53" s="2"/>
    </row>
    <row r="54" spans="1:8" x14ac:dyDescent="0.25">
      <c r="A54" s="2"/>
      <c r="B54" s="3"/>
      <c r="C54" s="2"/>
      <c r="D54" s="2"/>
      <c r="E54" s="2"/>
      <c r="F54" s="2"/>
      <c r="G54" s="2"/>
      <c r="H54" s="2"/>
    </row>
    <row r="55" spans="1:8" x14ac:dyDescent="0.25">
      <c r="A55" s="2"/>
      <c r="B55" s="3" t="s">
        <v>52</v>
      </c>
      <c r="C55" s="2"/>
      <c r="D55" s="2"/>
      <c r="E55" s="2">
        <v>1</v>
      </c>
      <c r="F55" s="2"/>
      <c r="G55" s="2">
        <f>(VLOOKUP(B55,Чай!$A$2:$B$76,2,0))*E55</f>
        <v>630</v>
      </c>
      <c r="H55" s="2"/>
    </row>
    <row r="56" spans="1:8" x14ac:dyDescent="0.25">
      <c r="A56" s="2"/>
      <c r="B56" s="3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4" t="s">
        <v>16</v>
      </c>
      <c r="E57" s="2"/>
      <c r="F57" s="2"/>
      <c r="G57" s="4">
        <f>SUM(G42:G55)</f>
        <v>4981.2000000000007</v>
      </c>
      <c r="H57" s="2"/>
    </row>
    <row r="58" spans="1:8" x14ac:dyDescent="0.25">
      <c r="A58" s="5"/>
      <c r="B58" s="5"/>
      <c r="C58" s="5"/>
      <c r="D58" s="5"/>
      <c r="E58" s="5"/>
      <c r="F58" s="5"/>
      <c r="G58" s="5"/>
      <c r="H58" s="5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11" t="s">
        <v>175</v>
      </c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3" t="s">
        <v>35</v>
      </c>
      <c r="C64" s="3" t="s">
        <v>19</v>
      </c>
      <c r="D64" s="2">
        <v>0.25</v>
      </c>
      <c r="E64" s="2">
        <v>1</v>
      </c>
      <c r="F64" s="2">
        <f>IF(D64=1,VLOOKUP(B64,Кофе!$A$2:$C$62,2,0)*E64,VLOOKUP(B64,Кофе!$A$2:$C$62,3,0)*E64)</f>
        <v>200</v>
      </c>
      <c r="G64" s="2">
        <f>IF(VLOOKUP(B64,Кофе!$A$2:$D$62,4,0) &lt;&gt; "+", IF($B$1 &gt;= 10, IF($B$1 &gt;= 25, (1-0.2)*F64,(1 - 0.1)*F64),F64),F64)</f>
        <v>160</v>
      </c>
      <c r="H64" s="2"/>
    </row>
    <row r="65" spans="1:8" x14ac:dyDescent="0.25">
      <c r="A65" s="2"/>
      <c r="B65" s="3" t="s">
        <v>50</v>
      </c>
      <c r="C65" s="3" t="s">
        <v>19</v>
      </c>
      <c r="D65" s="2">
        <v>0.25</v>
      </c>
      <c r="E65" s="2">
        <v>1</v>
      </c>
      <c r="F65" s="2">
        <f>IF(D65=1,VLOOKUP(B65,Кофе!$A$2:$C$62,2,0)*E65,VLOOKUP(B65,Кофе!$A$2:$C$62,3,0)*E65)</f>
        <v>250</v>
      </c>
      <c r="G65" s="2">
        <f>IF(VLOOKUP(B65,Кофе!$A$2:$D$62,4,0) &lt;&gt; "+", IF($B$1 &gt;= 10, IF($B$1 &gt;= 25, (1-0.2)*F65,(1 - 0.1)*F65),F65),F65)</f>
        <v>200</v>
      </c>
      <c r="H65" s="2"/>
    </row>
    <row r="66" spans="1:8" x14ac:dyDescent="0.25">
      <c r="A66" s="2"/>
      <c r="B66" s="3"/>
      <c r="C66" s="2"/>
      <c r="D66" s="2"/>
      <c r="E66" s="2"/>
      <c r="F66" s="2"/>
      <c r="G66" s="2"/>
      <c r="H66" s="2"/>
    </row>
    <row r="67" spans="1:8" x14ac:dyDescent="0.25">
      <c r="A67" s="2"/>
      <c r="B67" s="3" t="s">
        <v>101</v>
      </c>
      <c r="C67" s="2"/>
      <c r="D67" s="2"/>
      <c r="E67" s="2">
        <v>1</v>
      </c>
      <c r="F67" s="2"/>
      <c r="G67" s="2">
        <f>(VLOOKUP(B67,Чай!$A$2:$B$76,2,0))*E67</f>
        <v>565</v>
      </c>
      <c r="H67" s="2"/>
    </row>
    <row r="68" spans="1:8" x14ac:dyDescent="0.25">
      <c r="A68" s="2"/>
      <c r="B68" s="2"/>
      <c r="C68" s="2"/>
      <c r="D68" s="2"/>
      <c r="E68" s="2"/>
      <c r="F68" s="2"/>
      <c r="G68" s="2"/>
      <c r="H68" s="2"/>
    </row>
    <row r="69" spans="1:8" x14ac:dyDescent="0.25">
      <c r="A69" s="2"/>
      <c r="B69" s="2"/>
      <c r="C69" s="2"/>
      <c r="D69" s="4" t="s">
        <v>16</v>
      </c>
      <c r="E69" s="2"/>
      <c r="F69" s="2"/>
      <c r="G69" s="4">
        <f>SUM(G64:G67)</f>
        <v>925</v>
      </c>
      <c r="H69" s="2"/>
    </row>
    <row r="70" spans="1:8" x14ac:dyDescent="0.25">
      <c r="A70" s="5"/>
      <c r="B70" s="5"/>
      <c r="C70" s="5"/>
      <c r="D70" s="5"/>
      <c r="E70" s="5"/>
      <c r="F70" s="5"/>
      <c r="G70" s="5"/>
      <c r="H70" s="5"/>
    </row>
    <row r="71" spans="1:8" x14ac:dyDescent="0.25">
      <c r="A71" s="2"/>
      <c r="B71" s="2"/>
      <c r="C71" s="2"/>
      <c r="D71" s="2"/>
      <c r="E71" s="2"/>
      <c r="F71" s="2"/>
      <c r="G71" s="2"/>
      <c r="H71" s="2"/>
    </row>
    <row r="72" spans="1:8" x14ac:dyDescent="0.25">
      <c r="A72" s="11" t="s">
        <v>43</v>
      </c>
      <c r="B72" s="2"/>
      <c r="C72" s="2"/>
      <c r="D72" s="2"/>
      <c r="E72" s="2"/>
      <c r="F72" s="2"/>
      <c r="G72" s="2"/>
      <c r="H72" s="2"/>
    </row>
    <row r="73" spans="1:8" x14ac:dyDescent="0.25">
      <c r="A73" s="2"/>
      <c r="B73" s="2"/>
      <c r="C73" s="2"/>
      <c r="D73" s="2"/>
      <c r="E73" s="2"/>
      <c r="F73" s="2"/>
      <c r="G73" s="2"/>
      <c r="H73" s="2"/>
    </row>
    <row r="74" spans="1:8" x14ac:dyDescent="0.25">
      <c r="A74" s="2"/>
      <c r="B74" s="3" t="s">
        <v>161</v>
      </c>
      <c r="C74" s="3" t="s">
        <v>19</v>
      </c>
      <c r="D74" s="2">
        <v>0.25</v>
      </c>
      <c r="E74" s="2">
        <v>3</v>
      </c>
      <c r="F74" s="2">
        <f>IF(D74=1,VLOOKUP(B74,Кофе!$A$2:$C$62,2,0)*E74,VLOOKUP(B74,Кофе!$A$2:$C$62,3,0)*E74)</f>
        <v>714</v>
      </c>
      <c r="G74" s="2">
        <f>IF(VLOOKUP(B74,Кофе!$A$2:$D$62,4,0) &lt;&gt; "+", IF($B$1 &gt;= 10, IF($B$1 &gt;= 25, (1-0.2)*F74,(1 - 0.1)*F74),F74),F74)</f>
        <v>571.20000000000005</v>
      </c>
      <c r="H74" s="2"/>
    </row>
    <row r="75" spans="1:8" x14ac:dyDescent="0.25">
      <c r="A75" s="2"/>
      <c r="B75" s="3"/>
      <c r="C75" s="2"/>
      <c r="D75" s="2"/>
      <c r="E75" s="2"/>
      <c r="F75" s="2"/>
      <c r="G75" s="2"/>
      <c r="H75" s="2"/>
    </row>
    <row r="76" spans="1:8" x14ac:dyDescent="0.25">
      <c r="A76" s="2"/>
      <c r="B76" s="3" t="s">
        <v>117</v>
      </c>
      <c r="C76" s="2"/>
      <c r="D76" s="2"/>
      <c r="E76" s="2">
        <v>1</v>
      </c>
      <c r="F76" s="2"/>
      <c r="G76" s="2">
        <f>(VLOOKUP(B76,Чай!$A$2:$B$76,2,0))*E76</f>
        <v>670</v>
      </c>
      <c r="H76" s="2"/>
    </row>
    <row r="77" spans="1:8" x14ac:dyDescent="0.25">
      <c r="A77" s="2"/>
      <c r="B77" s="3" t="s">
        <v>24</v>
      </c>
      <c r="C77" s="2"/>
      <c r="D77" s="2"/>
      <c r="E77" s="2">
        <v>1</v>
      </c>
      <c r="F77" s="2"/>
      <c r="G77" s="2">
        <f>(VLOOKUP(B77,Чай!$A$2:$B$76,2,0))*E77</f>
        <v>850</v>
      </c>
      <c r="H77" s="2"/>
    </row>
    <row r="78" spans="1:8" x14ac:dyDescent="0.25">
      <c r="A78" s="2"/>
      <c r="B78" s="3"/>
      <c r="C78" s="2"/>
      <c r="D78" s="2"/>
      <c r="E78" s="2"/>
      <c r="F78" s="2"/>
      <c r="G78" s="2"/>
      <c r="H78" s="2"/>
    </row>
    <row r="79" spans="1:8" x14ac:dyDescent="0.25">
      <c r="A79" s="2"/>
      <c r="B79" s="2" t="s">
        <v>46</v>
      </c>
      <c r="C79" s="2"/>
      <c r="D79" s="2"/>
      <c r="E79" s="2">
        <v>1</v>
      </c>
      <c r="F79" s="2">
        <v>390</v>
      </c>
      <c r="G79" s="2">
        <f>F79</f>
        <v>390</v>
      </c>
      <c r="H79" s="2"/>
    </row>
    <row r="80" spans="1:8" x14ac:dyDescent="0.25">
      <c r="A80" s="2"/>
      <c r="B80" s="3"/>
      <c r="C80" s="2"/>
      <c r="D80" s="2"/>
      <c r="E80" s="2"/>
      <c r="F80" s="2"/>
      <c r="G80" s="2"/>
      <c r="H80" s="2"/>
    </row>
    <row r="81" spans="1:8" x14ac:dyDescent="0.25">
      <c r="A81" s="2"/>
      <c r="B81" s="2"/>
      <c r="C81" s="2"/>
      <c r="D81" s="4" t="s">
        <v>16</v>
      </c>
      <c r="E81" s="2"/>
      <c r="F81" s="2"/>
      <c r="G81" s="4">
        <f>SUM(G74:G79)</f>
        <v>2481.1999999999998</v>
      </c>
      <c r="H81" s="2"/>
    </row>
    <row r="82" spans="1:8" x14ac:dyDescent="0.25">
      <c r="A82" s="5"/>
      <c r="B82" s="5"/>
      <c r="C82" s="5"/>
      <c r="D82" s="5"/>
      <c r="E82" s="5"/>
      <c r="F82" s="5"/>
      <c r="G82" s="5"/>
      <c r="H82" s="5"/>
    </row>
    <row r="83" spans="1:8" x14ac:dyDescent="0.25">
      <c r="A83" s="2"/>
      <c r="B83" s="2"/>
      <c r="C83" s="2"/>
      <c r="D83" s="2"/>
      <c r="E83" s="2"/>
      <c r="F83" s="2"/>
      <c r="G83" s="2"/>
      <c r="H83" s="2"/>
    </row>
    <row r="84" spans="1:8" x14ac:dyDescent="0.25">
      <c r="A84" s="11" t="s">
        <v>176</v>
      </c>
      <c r="B84" s="2"/>
      <c r="C84" s="2"/>
      <c r="D84" s="2"/>
      <c r="E84" s="2"/>
      <c r="F84" s="2"/>
      <c r="G84" s="2"/>
      <c r="H84" s="2"/>
    </row>
    <row r="85" spans="1:8" x14ac:dyDescent="0.25">
      <c r="A85" s="2"/>
      <c r="B85" s="2"/>
      <c r="C85" s="2"/>
      <c r="D85" s="2"/>
      <c r="E85" s="2"/>
      <c r="F85" s="2"/>
      <c r="G85" s="2"/>
      <c r="H85" s="2"/>
    </row>
    <row r="86" spans="1:8" x14ac:dyDescent="0.25">
      <c r="A86" s="2"/>
      <c r="B86" s="3" t="s">
        <v>161</v>
      </c>
      <c r="C86" s="3" t="s">
        <v>19</v>
      </c>
      <c r="D86" s="2">
        <v>0.25</v>
      </c>
      <c r="E86" s="2">
        <v>2</v>
      </c>
      <c r="F86" s="2">
        <f>IF(D86=1,VLOOKUP(B86,Кофе!$A$2:$C$62,2,0)*E86,VLOOKUP(B86,Кофе!$A$2:$C$62,3,0)*E86)</f>
        <v>476</v>
      </c>
      <c r="G86" s="2">
        <f>IF(VLOOKUP(B86,Кофе!$A$2:$D$62,4,0) &lt;&gt; "+", IF($B$1 &gt;= 10, IF($B$1 &gt;= 25, (1-0.2)*F86,(1 - 0.1)*F86),F86),F86)</f>
        <v>380.8</v>
      </c>
      <c r="H86" s="2"/>
    </row>
    <row r="87" spans="1:8" x14ac:dyDescent="0.25">
      <c r="A87" s="2"/>
      <c r="B87" s="3" t="s">
        <v>34</v>
      </c>
      <c r="C87" s="3" t="s">
        <v>11</v>
      </c>
      <c r="D87" s="2">
        <v>0.25</v>
      </c>
      <c r="E87" s="2">
        <v>1</v>
      </c>
      <c r="F87" s="2">
        <f>IF(D87=1,VLOOKUP(B87,Кофе!$A$2:$C$62,2,0)*E87,VLOOKUP(B87,Кофе!$A$2:$C$62,3,0)*E87)</f>
        <v>200</v>
      </c>
      <c r="G87" s="2">
        <f>IF(VLOOKUP(B87,Кофе!$A$2:$D$62,4,0) &lt;&gt; "+", IF($B$1 &gt;= 10, IF($B$1 &gt;= 25, (1-0.2)*F87,(1 - 0.1)*F87),F87),F87)</f>
        <v>160</v>
      </c>
      <c r="H87" s="2"/>
    </row>
    <row r="88" spans="1:8" x14ac:dyDescent="0.25">
      <c r="A88" s="2"/>
      <c r="B88" s="3"/>
      <c r="C88" s="2"/>
      <c r="D88" s="2"/>
      <c r="E88" s="2"/>
      <c r="F88" s="2"/>
      <c r="G88" s="2"/>
      <c r="H88" s="2"/>
    </row>
    <row r="89" spans="1:8" x14ac:dyDescent="0.25">
      <c r="A89" s="2"/>
      <c r="B89" s="3"/>
      <c r="C89" s="2"/>
      <c r="D89" s="2"/>
      <c r="E89" s="2"/>
      <c r="F89" s="2"/>
      <c r="G89" s="2"/>
      <c r="H89" s="2"/>
    </row>
    <row r="90" spans="1:8" x14ac:dyDescent="0.25">
      <c r="A90" s="2"/>
      <c r="B90" s="2"/>
      <c r="C90" s="2"/>
      <c r="D90" s="4" t="s">
        <v>16</v>
      </c>
      <c r="E90" s="2"/>
      <c r="F90" s="2"/>
      <c r="G90" s="4">
        <f>SUM(G86:G88)</f>
        <v>540.79999999999995</v>
      </c>
      <c r="H90" s="2"/>
    </row>
    <row r="91" spans="1:8" x14ac:dyDescent="0.25">
      <c r="A91" s="5"/>
      <c r="B91" s="5"/>
      <c r="C91" s="5"/>
      <c r="D91" s="5"/>
      <c r="E91" s="5"/>
      <c r="F91" s="5"/>
      <c r="G91" s="5"/>
      <c r="H91" s="5"/>
    </row>
    <row r="92" spans="1:8" x14ac:dyDescent="0.25">
      <c r="A92" s="2"/>
      <c r="B92" s="2"/>
      <c r="C92" s="2"/>
      <c r="D92" s="2"/>
      <c r="E92" s="2"/>
      <c r="F92" s="2"/>
      <c r="G92" s="2"/>
      <c r="H92" s="2"/>
    </row>
    <row r="93" spans="1:8" x14ac:dyDescent="0.25">
      <c r="A93" s="2"/>
      <c r="B93" s="2"/>
      <c r="C93" s="2"/>
      <c r="D93" s="2"/>
      <c r="E93" s="2"/>
      <c r="F93" s="2"/>
      <c r="G93" s="2"/>
      <c r="H93" s="2"/>
    </row>
    <row r="94" spans="1:8" x14ac:dyDescent="0.25">
      <c r="A94" s="11" t="s">
        <v>44</v>
      </c>
      <c r="B94" s="2"/>
      <c r="C94" s="2"/>
      <c r="D94" s="2"/>
      <c r="E94" s="2"/>
      <c r="F94" s="2"/>
      <c r="G94" s="2"/>
      <c r="H94" s="2"/>
    </row>
    <row r="95" spans="1:8" x14ac:dyDescent="0.25">
      <c r="A95" s="2"/>
      <c r="B95" s="2"/>
      <c r="C95" s="2"/>
      <c r="D95" s="2"/>
      <c r="E95" s="2"/>
      <c r="F95" s="2"/>
      <c r="G95" s="2"/>
      <c r="H95" s="2"/>
    </row>
    <row r="96" spans="1:8" x14ac:dyDescent="0.25">
      <c r="A96" s="2"/>
      <c r="B96" s="3" t="s">
        <v>35</v>
      </c>
      <c r="C96" s="3" t="s">
        <v>19</v>
      </c>
      <c r="D96" s="2">
        <v>0.25</v>
      </c>
      <c r="E96" s="2">
        <v>1</v>
      </c>
      <c r="F96" s="2">
        <f>IF(D96=1,VLOOKUP(B96,Кофе!$A$2:$C$62,2,0)*E96,VLOOKUP(B96,Кофе!$A$2:$C$62,3,0)*E96)</f>
        <v>200</v>
      </c>
      <c r="G96" s="2">
        <f>IF(VLOOKUP(B96,Кофе!$A$2:$D$62,4,0) &lt;&gt; "+", IF($B$1 &gt;= 10, IF($B$1 &gt;= 25, (1-0.2)*F96,(1 - 0.1)*F96),F96),F96)</f>
        <v>160</v>
      </c>
      <c r="H96" s="2"/>
    </row>
    <row r="97" spans="1:8" x14ac:dyDescent="0.25">
      <c r="A97" s="2"/>
      <c r="B97" s="3"/>
      <c r="C97" s="2"/>
      <c r="D97" s="2"/>
      <c r="E97" s="2"/>
      <c r="F97" s="2"/>
      <c r="G97" s="2"/>
      <c r="H97" s="2"/>
    </row>
    <row r="98" spans="1:8" x14ac:dyDescent="0.25">
      <c r="A98" s="2"/>
      <c r="B98" s="2"/>
      <c r="C98" s="2"/>
      <c r="D98" s="2"/>
      <c r="E98" s="2"/>
      <c r="F98" s="2"/>
      <c r="G98" s="2"/>
      <c r="H98" s="2"/>
    </row>
    <row r="99" spans="1:8" x14ac:dyDescent="0.25">
      <c r="A99" s="2"/>
      <c r="B99" s="2"/>
      <c r="C99" s="2"/>
      <c r="D99" s="4" t="s">
        <v>16</v>
      </c>
      <c r="E99" s="2"/>
      <c r="F99" s="2"/>
      <c r="G99" s="4">
        <f>SUM(G96:G96)</f>
        <v>160</v>
      </c>
      <c r="H99" s="2"/>
    </row>
    <row r="100" spans="1:8" x14ac:dyDescent="0.25">
      <c r="A100" s="5"/>
      <c r="B100" s="5"/>
      <c r="C100" s="5"/>
      <c r="D100" s="5"/>
      <c r="E100" s="5"/>
      <c r="F100" s="5"/>
      <c r="G100" s="5"/>
      <c r="H100" s="5"/>
    </row>
    <row r="101" spans="1:8" x14ac:dyDescent="0.25">
      <c r="A101" s="2"/>
      <c r="B101" s="2"/>
      <c r="C101" s="2"/>
      <c r="D101" s="2"/>
      <c r="E101" s="2"/>
      <c r="F101" s="2"/>
      <c r="G101" s="2"/>
      <c r="H101" s="2"/>
    </row>
    <row r="102" spans="1:8" x14ac:dyDescent="0.25">
      <c r="A102" s="11" t="s">
        <v>51</v>
      </c>
      <c r="B102" s="2"/>
      <c r="C102" s="2"/>
      <c r="D102" s="2"/>
      <c r="E102" s="2"/>
      <c r="F102" s="2"/>
      <c r="G102" s="2"/>
      <c r="H102" s="2"/>
    </row>
    <row r="103" spans="1:8" x14ac:dyDescent="0.25">
      <c r="A103" s="2"/>
      <c r="B103" s="2"/>
      <c r="C103" s="2"/>
      <c r="D103" s="2"/>
      <c r="E103" s="2"/>
      <c r="F103" s="2"/>
      <c r="G103" s="2"/>
      <c r="H103" s="2"/>
    </row>
    <row r="104" spans="1:8" x14ac:dyDescent="0.25">
      <c r="A104" s="2"/>
      <c r="B104" s="3" t="s">
        <v>161</v>
      </c>
      <c r="C104" s="3" t="s">
        <v>14</v>
      </c>
      <c r="D104" s="2">
        <v>0.25</v>
      </c>
      <c r="E104" s="2">
        <v>1</v>
      </c>
      <c r="F104" s="2">
        <f>IF(D104=1,VLOOKUP(B104,Кофе!$A$2:$C$62,2,0)*E104,VLOOKUP(B104,Кофе!$A$2:$C$62,3,0)*E104)</f>
        <v>238</v>
      </c>
      <c r="G104" s="2">
        <f>IF(VLOOKUP(B104,Кофе!$A$2:$D$62,4,0) &lt;&gt; "+", IF($B$1 &gt;= 10, IF($B$1 &gt;= 25, (1-0.2)*F104,(1 - 0.1)*F104),F104),F104)</f>
        <v>190.4</v>
      </c>
      <c r="H104" s="2"/>
    </row>
    <row r="105" spans="1:8" x14ac:dyDescent="0.25">
      <c r="A105" s="2"/>
      <c r="B105" s="3" t="s">
        <v>161</v>
      </c>
      <c r="C105" s="3" t="s">
        <v>11</v>
      </c>
      <c r="D105" s="2">
        <v>0.25</v>
      </c>
      <c r="E105" s="2">
        <v>1</v>
      </c>
      <c r="F105" s="2">
        <f>IF(D105=1,VLOOKUP(B105,Кофе!$A$2:$C$62,2,0)*E105,VLOOKUP(B105,Кофе!$A$2:$C$62,3,0)*E105)</f>
        <v>238</v>
      </c>
      <c r="G105" s="2">
        <f>IF(VLOOKUP(B105,Кофе!$A$2:$D$62,4,0) &lt;&gt; "+", IF($B$1 &gt;= 10, IF($B$1 &gt;= 25, (1-0.2)*F105,(1 - 0.1)*F105),F105),F105)</f>
        <v>190.4</v>
      </c>
      <c r="H105" s="2"/>
    </row>
    <row r="106" spans="1:8" x14ac:dyDescent="0.25">
      <c r="A106" s="2"/>
      <c r="B106" s="2"/>
      <c r="C106" s="2"/>
      <c r="D106" s="2"/>
      <c r="E106" s="2"/>
      <c r="F106" s="2"/>
      <c r="G106" s="2"/>
      <c r="H106" s="2"/>
    </row>
    <row r="107" spans="1:8" x14ac:dyDescent="0.25">
      <c r="A107" s="2"/>
      <c r="B107" s="2"/>
      <c r="C107" s="2"/>
      <c r="D107" s="4" t="s">
        <v>16</v>
      </c>
      <c r="E107" s="2"/>
      <c r="F107" s="2"/>
      <c r="G107" s="4">
        <f>SUM(G104:G105)</f>
        <v>380.8</v>
      </c>
      <c r="H107" s="2"/>
    </row>
    <row r="108" spans="1:8" x14ac:dyDescent="0.25">
      <c r="A108" s="5"/>
      <c r="B108" s="5"/>
      <c r="C108" s="5"/>
      <c r="D108" s="5"/>
      <c r="E108" s="5"/>
      <c r="F108" s="5"/>
      <c r="G108" s="5"/>
      <c r="H108" s="5"/>
    </row>
    <row r="109" spans="1:8" x14ac:dyDescent="0.25">
      <c r="A109" s="2"/>
      <c r="B109" s="2"/>
      <c r="C109" s="2"/>
      <c r="D109" s="2"/>
      <c r="E109" s="2"/>
      <c r="F109" s="2"/>
      <c r="G109" s="2"/>
      <c r="H109" s="2"/>
    </row>
    <row r="110" spans="1:8" x14ac:dyDescent="0.25">
      <c r="A110" s="11" t="s">
        <v>166</v>
      </c>
      <c r="B110" s="2"/>
      <c r="C110" s="2"/>
      <c r="D110" s="2"/>
      <c r="E110" s="2"/>
      <c r="F110" s="2"/>
      <c r="G110" s="2"/>
      <c r="H110" s="2"/>
    </row>
    <row r="111" spans="1:8" x14ac:dyDescent="0.25">
      <c r="A111" s="2"/>
      <c r="B111" s="2"/>
      <c r="C111" s="2"/>
      <c r="D111" s="2"/>
      <c r="E111" s="2"/>
      <c r="F111" s="2"/>
      <c r="G111" s="2"/>
      <c r="H111" s="2"/>
    </row>
    <row r="112" spans="1:8" x14ac:dyDescent="0.25">
      <c r="A112" s="2"/>
      <c r="B112" s="3" t="s">
        <v>41</v>
      </c>
      <c r="C112" s="3" t="s">
        <v>19</v>
      </c>
      <c r="D112" s="2">
        <v>0.25</v>
      </c>
      <c r="E112" s="2">
        <v>4</v>
      </c>
      <c r="F112" s="2">
        <f>IF(D112=1,VLOOKUP(B112,Кофе!$A$2:$C$62,2,0)*E112,VLOOKUP(B112,Кофе!$A$2:$C$62,3,0)*E112)</f>
        <v>1000</v>
      </c>
      <c r="G112" s="2">
        <f>IF(VLOOKUP(B112,Кофе!$A$2:$D$62,4,0) &lt;&gt; "+", IF($B$1 &gt;= 10, IF($B$1 &gt;= 25, (1-0.2)*F112,(1 - 0.1)*F112),F112),F112)</f>
        <v>800</v>
      </c>
      <c r="H112" s="2"/>
    </row>
    <row r="113" spans="1:8" x14ac:dyDescent="0.25">
      <c r="A113" s="2"/>
      <c r="B113" s="3" t="s">
        <v>161</v>
      </c>
      <c r="C113" s="3" t="s">
        <v>19</v>
      </c>
      <c r="D113" s="2">
        <v>0.25</v>
      </c>
      <c r="E113" s="2">
        <v>4</v>
      </c>
      <c r="F113" s="2">
        <f>IF(D113=1,VLOOKUP(B113,Кофе!$A$2:$C$62,2,0)*E113,VLOOKUP(B113,Кофе!$A$2:$C$62,3,0)*E113)</f>
        <v>952</v>
      </c>
      <c r="G113" s="2">
        <f>IF(VLOOKUP(B113,Кофе!$A$2:$D$62,4,0) &lt;&gt; "+", IF($B$1 &gt;= 10, IF($B$1 &gt;= 25, (1-0.2)*F113,(1 - 0.1)*F113),F113),F113)</f>
        <v>761.6</v>
      </c>
      <c r="H113" s="2"/>
    </row>
    <row r="114" spans="1:8" x14ac:dyDescent="0.25">
      <c r="A114" s="2"/>
      <c r="B114" s="3" t="s">
        <v>18</v>
      </c>
      <c r="C114" s="3" t="s">
        <v>19</v>
      </c>
      <c r="D114" s="2">
        <v>0.25</v>
      </c>
      <c r="E114" s="2">
        <v>1</v>
      </c>
      <c r="F114" s="2">
        <f>IF(D114=1,VLOOKUP(B114,Кофе!$A$2:$C$62,2,0)*E114,VLOOKUP(B114,Кофе!$A$2:$C$62,3,0)*E114)</f>
        <v>225</v>
      </c>
      <c r="G114" s="2">
        <f>IF(VLOOKUP(B114,Кофе!$A$2:$D$62,4,0) &lt;&gt; "+", IF($B$1 &gt;= 10, IF($B$1 &gt;= 25, (1-0.2)*F114,(1 - 0.1)*F114),F114),F114)</f>
        <v>180</v>
      </c>
      <c r="H114" s="2"/>
    </row>
    <row r="115" spans="1:8" x14ac:dyDescent="0.25">
      <c r="A115" s="2"/>
      <c r="B115" s="3" t="s">
        <v>26</v>
      </c>
      <c r="C115" s="3" t="s">
        <v>19</v>
      </c>
      <c r="D115" s="2">
        <v>0.25</v>
      </c>
      <c r="E115" s="2">
        <v>1</v>
      </c>
      <c r="F115" s="2">
        <f>IF(D115=1,VLOOKUP(B115,Кофе!$A$2:$C$62,2,0)*E115,VLOOKUP(B115,Кофе!$A$2:$C$62,3,0)*E115)</f>
        <v>263</v>
      </c>
      <c r="G115" s="2">
        <f>IF(VLOOKUP(B115,Кофе!$A$2:$D$62,4,0) &lt;&gt; "+", IF($B$1 &gt;= 10, IF($B$1 &gt;= 25, (1-0.2)*F115,(1 - 0.1)*F115),F115),F115)</f>
        <v>210.4</v>
      </c>
      <c r="H115" s="2"/>
    </row>
    <row r="116" spans="1:8" x14ac:dyDescent="0.25">
      <c r="A116" s="2"/>
      <c r="B116" s="3" t="s">
        <v>156</v>
      </c>
      <c r="C116" s="3" t="s">
        <v>19</v>
      </c>
      <c r="D116" s="2">
        <v>0.25</v>
      </c>
      <c r="E116" s="2">
        <v>1</v>
      </c>
      <c r="F116" s="2">
        <f>IF(D116=1,VLOOKUP(B116,Кофе!$A$2:$C$62,2,0)*E116,VLOOKUP(B116,Кофе!$A$2:$C$62,3,0)*E116)</f>
        <v>425</v>
      </c>
      <c r="G116" s="2">
        <f>IF(VLOOKUP(B116,Кофе!$A$2:$D$62,4,0) &lt;&gt; "+", IF($B$1 &gt;= 10, IF($B$1 &gt;= 25, (1-0.2)*F116,(1 - 0.1)*F116),F116),F116)</f>
        <v>340</v>
      </c>
      <c r="H116" s="2"/>
    </row>
    <row r="117" spans="1:8" x14ac:dyDescent="0.25">
      <c r="A117" s="2"/>
      <c r="B117" s="3" t="s">
        <v>150</v>
      </c>
      <c r="C117" s="3" t="s">
        <v>19</v>
      </c>
      <c r="D117" s="2">
        <v>0.25</v>
      </c>
      <c r="E117" s="2">
        <v>1</v>
      </c>
      <c r="F117" s="2">
        <f>IF(D117=1,VLOOKUP(B117,Кофе!$A$2:$C$62,2,0)*E117,VLOOKUP(B117,Кофе!$A$2:$C$62,3,0)*E117)</f>
        <v>275</v>
      </c>
      <c r="G117" s="2">
        <f>IF(VLOOKUP(B117,Кофе!$A$2:$D$62,4,0) &lt;&gt; "+", IF($B$1 &gt;= 10, IF($B$1 &gt;= 25, (1-0.2)*F117,(1 - 0.1)*F117),F117),F117)</f>
        <v>220</v>
      </c>
      <c r="H117" s="2"/>
    </row>
    <row r="118" spans="1:8" x14ac:dyDescent="0.25">
      <c r="A118" s="2"/>
      <c r="B118" s="3"/>
      <c r="C118" s="2"/>
      <c r="D118" s="2"/>
      <c r="E118" s="2"/>
      <c r="F118" s="2"/>
      <c r="G118" s="2"/>
      <c r="H118" s="2"/>
    </row>
    <row r="119" spans="1:8" x14ac:dyDescent="0.25">
      <c r="A119" s="2"/>
      <c r="B119" s="3" t="s">
        <v>87</v>
      </c>
      <c r="C119" s="2"/>
      <c r="D119" s="2"/>
      <c r="E119" s="2">
        <v>1</v>
      </c>
      <c r="F119" s="2"/>
      <c r="G119" s="2">
        <f>(VLOOKUP(B119,Чай!$A$2:$B$76,2,0))*E119</f>
        <v>350</v>
      </c>
      <c r="H119" s="2"/>
    </row>
    <row r="120" spans="1:8" x14ac:dyDescent="0.25">
      <c r="A120" s="2"/>
      <c r="B120" s="3"/>
      <c r="C120" s="2"/>
      <c r="D120" s="2"/>
      <c r="E120" s="2"/>
      <c r="F120" s="2"/>
      <c r="G120" s="2"/>
      <c r="H120" s="2"/>
    </row>
    <row r="121" spans="1:8" x14ac:dyDescent="0.25">
      <c r="A121" s="2"/>
      <c r="B121" s="2"/>
      <c r="C121" s="2"/>
      <c r="D121" s="4" t="s">
        <v>16</v>
      </c>
      <c r="E121" s="2"/>
      <c r="F121" s="2"/>
      <c r="G121" s="4">
        <f>SUM(G112:G119)</f>
        <v>2862</v>
      </c>
      <c r="H121" s="2"/>
    </row>
    <row r="122" spans="1:8" x14ac:dyDescent="0.25">
      <c r="A122" s="5"/>
      <c r="B122" s="5"/>
      <c r="C122" s="5"/>
      <c r="D122" s="5"/>
      <c r="E122" s="5"/>
      <c r="F122" s="5"/>
      <c r="G122" s="5"/>
      <c r="H122" s="5"/>
    </row>
  </sheetData>
  <pageMargins left="0.23611111111111099" right="0.23611111111111099" top="0.39374999999999999" bottom="0.39374999999999999" header="0.51180555555555496" footer="0.51180555555555496"/>
  <pageSetup paperSize="9" firstPageNumber="0" fitToHeight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Кофе!$F$2:$F$3</xm:f>
          </x14:formula1>
          <x14:formula2>
            <xm:f>0</xm:f>
          </x14:formula2>
          <xm:sqref>D17:D18 D35:D36 D42:D54 D86:D88 D104:D105 D26:D28 D64:D66 D74:D75 D79 D96:D97 D112:D118 D8:D10</xm:sqref>
        </x14:dataValidation>
        <x14:dataValidation type="list" allowBlank="1" showInputMessage="1" showErrorMessage="1" xr:uid="{00000000-0002-0000-0000-000001000000}">
          <x14:formula1>
            <xm:f>Покупатели!$A$2:$A$40</xm:f>
          </x14:formula1>
          <x14:formula2>
            <xm:f>0</xm:f>
          </x14:formula2>
          <xm:sqref>A5 A15:A16 A23 A32 A40 A62 A72 A84 A94 A102 A110</xm:sqref>
        </x14:dataValidation>
        <x14:dataValidation type="list" allowBlank="1" showInputMessage="1" showErrorMessage="1" xr:uid="{00000000-0002-0000-0000-000002000000}">
          <x14:formula1>
            <xm:f>Кофе!$G$2:$G$3</xm:f>
          </x14:formula1>
          <x14:formula2>
            <xm:f>0</xm:f>
          </x14:formula2>
          <xm:sqref>C10 C18 C28 C36 C53:C54 C66 C88 C97 C75 C79 C118</xm:sqref>
        </x14:dataValidation>
        <x14:dataValidation type="list" allowBlank="1" showInputMessage="1" showErrorMessage="1" xr:uid="{00000000-0002-0000-0000-000003000000}">
          <x14:formula1>
            <xm:f>Кофе!$A$2:$A$62</xm:f>
          </x14:formula1>
          <x14:formula2>
            <xm:f>0</xm:f>
          </x14:formula2>
          <xm:sqref>B17:B18 B35:B36 B42:B54 B86:B88 B104:B105 B26:B28 B64:B66 B74:B75 B96:B97 B112:B118 B8:B10</xm:sqref>
        </x14:dataValidation>
        <x14:dataValidation type="list" allowBlank="1" showInputMessage="1" showErrorMessage="1" xr:uid="{00000000-0002-0000-0000-000004000000}">
          <x14:formula1>
            <xm:f>Чай!$A$2:$A$76</xm:f>
          </x14:formula1>
          <x14:formula2>
            <xm:f>0</xm:f>
          </x14:formula2>
          <xm:sqref>B29 B55:B56 B19 B67 B76:B78 B80 B89 B119:B120</xm:sqref>
        </x14:dataValidation>
        <x14:dataValidation type="list" allowBlank="1" showInputMessage="1" showErrorMessage="1" xr:uid="{00000000-0002-0000-0000-000005000000}">
          <x14:formula1>
            <xm:f>Кофе!$G$2:$G$4</xm:f>
          </x14:formula1>
          <x14:formula2>
            <xm:f>0</xm:f>
          </x14:formula2>
          <xm:sqref>C8:C9 C26:C27 C35 C64:C65 C74 C86:C87 C96 C104:C105 C17 C42:C52 C112:C117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zoomScaleNormal="100" workbookViewId="0">
      <selection activeCell="H81" sqref="H81"/>
    </sheetView>
  </sheetViews>
  <sheetFormatPr defaultRowHeight="15" x14ac:dyDescent="0.25"/>
  <cols>
    <col min="1" max="1" width="43.5703125" customWidth="1"/>
    <col min="2" max="2" width="22.5703125" customWidth="1"/>
    <col min="3" max="1025" width="8.5703125" customWidth="1"/>
  </cols>
  <sheetData>
    <row r="1" spans="1:2" x14ac:dyDescent="0.25">
      <c r="A1" s="6" t="s">
        <v>60</v>
      </c>
      <c r="B1" s="6" t="s">
        <v>61</v>
      </c>
    </row>
    <row r="2" spans="1:2" x14ac:dyDescent="0.25">
      <c r="A2" t="s">
        <v>62</v>
      </c>
      <c r="B2" s="12">
        <v>550</v>
      </c>
    </row>
    <row r="3" spans="1:2" x14ac:dyDescent="0.25">
      <c r="A3" t="s">
        <v>63</v>
      </c>
      <c r="B3" s="12">
        <v>490</v>
      </c>
    </row>
    <row r="4" spans="1:2" x14ac:dyDescent="0.25">
      <c r="A4" t="s">
        <v>64</v>
      </c>
      <c r="B4" s="12">
        <v>525</v>
      </c>
    </row>
    <row r="5" spans="1:2" x14ac:dyDescent="0.25">
      <c r="A5" t="s">
        <v>39</v>
      </c>
      <c r="B5" s="12">
        <v>650</v>
      </c>
    </row>
    <row r="6" spans="1:2" x14ac:dyDescent="0.25">
      <c r="A6" t="s">
        <v>65</v>
      </c>
      <c r="B6" s="12">
        <v>630</v>
      </c>
    </row>
    <row r="7" spans="1:2" x14ac:dyDescent="0.25">
      <c r="A7" t="s">
        <v>66</v>
      </c>
      <c r="B7" s="12">
        <v>1070</v>
      </c>
    </row>
    <row r="8" spans="1:2" x14ac:dyDescent="0.25">
      <c r="A8" t="s">
        <v>67</v>
      </c>
      <c r="B8" s="12">
        <v>1590</v>
      </c>
    </row>
    <row r="9" spans="1:2" x14ac:dyDescent="0.25">
      <c r="A9" t="s">
        <v>68</v>
      </c>
      <c r="B9" s="12">
        <v>585</v>
      </c>
    </row>
    <row r="10" spans="1:2" x14ac:dyDescent="0.25">
      <c r="A10" t="s">
        <v>69</v>
      </c>
      <c r="B10" s="12">
        <v>570</v>
      </c>
    </row>
    <row r="11" spans="1:2" x14ac:dyDescent="0.25">
      <c r="A11" t="s">
        <v>70</v>
      </c>
      <c r="B11" s="12">
        <v>860</v>
      </c>
    </row>
    <row r="12" spans="1:2" x14ac:dyDescent="0.25">
      <c r="A12" t="s">
        <v>71</v>
      </c>
      <c r="B12" s="12">
        <v>360</v>
      </c>
    </row>
    <row r="13" spans="1:2" x14ac:dyDescent="0.25">
      <c r="A13" t="s">
        <v>72</v>
      </c>
      <c r="B13" s="12">
        <v>435</v>
      </c>
    </row>
    <row r="14" spans="1:2" x14ac:dyDescent="0.25">
      <c r="A14" t="s">
        <v>73</v>
      </c>
      <c r="B14" s="12">
        <v>595</v>
      </c>
    </row>
    <row r="15" spans="1:2" x14ac:dyDescent="0.25">
      <c r="A15" t="s">
        <v>74</v>
      </c>
      <c r="B15" s="12">
        <v>480</v>
      </c>
    </row>
    <row r="16" spans="1:2" x14ac:dyDescent="0.25">
      <c r="A16" t="s">
        <v>75</v>
      </c>
      <c r="B16" s="12">
        <v>1950</v>
      </c>
    </row>
    <row r="17" spans="1:2" x14ac:dyDescent="0.25">
      <c r="A17" t="s">
        <v>76</v>
      </c>
      <c r="B17" s="12">
        <v>595</v>
      </c>
    </row>
    <row r="18" spans="1:2" x14ac:dyDescent="0.25">
      <c r="A18" t="s">
        <v>77</v>
      </c>
      <c r="B18" s="12">
        <v>630</v>
      </c>
    </row>
    <row r="19" spans="1:2" x14ac:dyDescent="0.25">
      <c r="A19" t="s">
        <v>78</v>
      </c>
      <c r="B19" s="12">
        <v>560</v>
      </c>
    </row>
    <row r="20" spans="1:2" x14ac:dyDescent="0.25">
      <c r="A20" t="s">
        <v>79</v>
      </c>
      <c r="B20" s="12">
        <v>585</v>
      </c>
    </row>
    <row r="21" spans="1:2" x14ac:dyDescent="0.25">
      <c r="A21" t="s">
        <v>80</v>
      </c>
      <c r="B21" s="12">
        <v>560</v>
      </c>
    </row>
    <row r="22" spans="1:2" x14ac:dyDescent="0.25">
      <c r="A22" t="s">
        <v>81</v>
      </c>
      <c r="B22" s="12">
        <v>1100</v>
      </c>
    </row>
    <row r="23" spans="1:2" x14ac:dyDescent="0.25">
      <c r="A23" t="s">
        <v>82</v>
      </c>
      <c r="B23" s="12">
        <v>685</v>
      </c>
    </row>
    <row r="24" spans="1:2" x14ac:dyDescent="0.25">
      <c r="A24" t="s">
        <v>83</v>
      </c>
      <c r="B24" s="12">
        <v>635</v>
      </c>
    </row>
    <row r="25" spans="1:2" x14ac:dyDescent="0.25">
      <c r="A25" t="s">
        <v>84</v>
      </c>
      <c r="B25" s="12">
        <v>630</v>
      </c>
    </row>
    <row r="26" spans="1:2" x14ac:dyDescent="0.25">
      <c r="A26" t="s">
        <v>85</v>
      </c>
      <c r="B26" s="12">
        <v>555</v>
      </c>
    </row>
    <row r="27" spans="1:2" x14ac:dyDescent="0.25">
      <c r="A27" t="s">
        <v>54</v>
      </c>
      <c r="B27" s="12">
        <v>695</v>
      </c>
    </row>
    <row r="28" spans="1:2" x14ac:dyDescent="0.25">
      <c r="A28" t="s">
        <v>24</v>
      </c>
      <c r="B28" s="12">
        <v>850</v>
      </c>
    </row>
    <row r="29" spans="1:2" x14ac:dyDescent="0.25">
      <c r="A29" t="s">
        <v>86</v>
      </c>
      <c r="B29" s="12">
        <v>545</v>
      </c>
    </row>
    <row r="30" spans="1:2" x14ac:dyDescent="0.25">
      <c r="A30" t="s">
        <v>87</v>
      </c>
      <c r="B30" s="12">
        <v>350</v>
      </c>
    </row>
    <row r="31" spans="1:2" x14ac:dyDescent="0.25">
      <c r="A31" t="s">
        <v>88</v>
      </c>
      <c r="B31" s="12">
        <v>665</v>
      </c>
    </row>
    <row r="32" spans="1:2" x14ac:dyDescent="0.25">
      <c r="A32" t="s">
        <v>89</v>
      </c>
      <c r="B32" s="12">
        <v>535</v>
      </c>
    </row>
    <row r="33" spans="1:2" x14ac:dyDescent="0.25">
      <c r="A33" t="s">
        <v>90</v>
      </c>
      <c r="B33" s="12">
        <v>590</v>
      </c>
    </row>
    <row r="34" spans="1:2" x14ac:dyDescent="0.25">
      <c r="A34" t="s">
        <v>91</v>
      </c>
      <c r="B34" s="12">
        <v>585</v>
      </c>
    </row>
    <row r="35" spans="1:2" x14ac:dyDescent="0.25">
      <c r="A35" t="s">
        <v>92</v>
      </c>
      <c r="B35" s="12">
        <v>635</v>
      </c>
    </row>
    <row r="36" spans="1:2" x14ac:dyDescent="0.25">
      <c r="A36" t="s">
        <v>93</v>
      </c>
      <c r="B36" s="12">
        <v>470</v>
      </c>
    </row>
    <row r="37" spans="1:2" x14ac:dyDescent="0.25">
      <c r="A37" t="s">
        <v>94</v>
      </c>
      <c r="B37" s="12">
        <v>620</v>
      </c>
    </row>
    <row r="38" spans="1:2" x14ac:dyDescent="0.25">
      <c r="A38" t="s">
        <v>95</v>
      </c>
      <c r="B38" s="12">
        <v>610</v>
      </c>
    </row>
    <row r="39" spans="1:2" x14ac:dyDescent="0.25">
      <c r="A39" t="s">
        <v>96</v>
      </c>
      <c r="B39" s="12">
        <v>580</v>
      </c>
    </row>
    <row r="40" spans="1:2" x14ac:dyDescent="0.25">
      <c r="A40" t="s">
        <v>97</v>
      </c>
      <c r="B40" s="12">
        <v>710</v>
      </c>
    </row>
    <row r="41" spans="1:2" x14ac:dyDescent="0.25">
      <c r="A41" t="s">
        <v>98</v>
      </c>
      <c r="B41" s="12">
        <v>2055</v>
      </c>
    </row>
    <row r="42" spans="1:2" x14ac:dyDescent="0.25">
      <c r="A42" t="s">
        <v>99</v>
      </c>
      <c r="B42" s="12">
        <v>540</v>
      </c>
    </row>
    <row r="43" spans="1:2" x14ac:dyDescent="0.25">
      <c r="A43" t="s">
        <v>100</v>
      </c>
      <c r="B43" s="12">
        <v>600</v>
      </c>
    </row>
    <row r="44" spans="1:2" x14ac:dyDescent="0.25">
      <c r="A44" t="s">
        <v>101</v>
      </c>
      <c r="B44" s="12">
        <v>565</v>
      </c>
    </row>
    <row r="45" spans="1:2" x14ac:dyDescent="0.25">
      <c r="A45" t="s">
        <v>102</v>
      </c>
      <c r="B45" s="12">
        <v>835</v>
      </c>
    </row>
    <row r="46" spans="1:2" x14ac:dyDescent="0.25">
      <c r="A46" t="s">
        <v>103</v>
      </c>
      <c r="B46" s="12">
        <v>805</v>
      </c>
    </row>
    <row r="47" spans="1:2" x14ac:dyDescent="0.25">
      <c r="A47" t="s">
        <v>104</v>
      </c>
      <c r="B47" s="12">
        <v>575</v>
      </c>
    </row>
    <row r="48" spans="1:2" x14ac:dyDescent="0.25">
      <c r="A48" t="s">
        <v>105</v>
      </c>
      <c r="B48" s="12">
        <v>560</v>
      </c>
    </row>
    <row r="49" spans="1:2" x14ac:dyDescent="0.25">
      <c r="A49" t="s">
        <v>106</v>
      </c>
      <c r="B49" s="12">
        <v>575</v>
      </c>
    </row>
    <row r="50" spans="1:2" x14ac:dyDescent="0.25">
      <c r="A50" t="s">
        <v>107</v>
      </c>
      <c r="B50" s="12">
        <v>490</v>
      </c>
    </row>
    <row r="51" spans="1:2" x14ac:dyDescent="0.25">
      <c r="A51" t="s">
        <v>108</v>
      </c>
      <c r="B51" s="12">
        <v>1035</v>
      </c>
    </row>
    <row r="52" spans="1:2" x14ac:dyDescent="0.25">
      <c r="A52" t="s">
        <v>109</v>
      </c>
      <c r="B52" s="12">
        <v>1020</v>
      </c>
    </row>
    <row r="53" spans="1:2" x14ac:dyDescent="0.25">
      <c r="A53" t="s">
        <v>110</v>
      </c>
      <c r="B53" s="12">
        <v>955</v>
      </c>
    </row>
    <row r="54" spans="1:2" x14ac:dyDescent="0.25">
      <c r="A54" t="s">
        <v>111</v>
      </c>
      <c r="B54" s="12">
        <v>645</v>
      </c>
    </row>
    <row r="55" spans="1:2" x14ac:dyDescent="0.25">
      <c r="A55" t="s">
        <v>112</v>
      </c>
      <c r="B55" s="12">
        <v>725</v>
      </c>
    </row>
    <row r="56" spans="1:2" x14ac:dyDescent="0.25">
      <c r="A56" t="s">
        <v>113</v>
      </c>
      <c r="B56" s="12">
        <v>415</v>
      </c>
    </row>
    <row r="57" spans="1:2" x14ac:dyDescent="0.25">
      <c r="A57" t="s">
        <v>114</v>
      </c>
      <c r="B57" s="12">
        <v>580</v>
      </c>
    </row>
    <row r="58" spans="1:2" x14ac:dyDescent="0.25">
      <c r="A58" t="s">
        <v>115</v>
      </c>
      <c r="B58" s="12">
        <v>575</v>
      </c>
    </row>
    <row r="59" spans="1:2" x14ac:dyDescent="0.25">
      <c r="A59" t="s">
        <v>116</v>
      </c>
      <c r="B59" s="12">
        <v>600</v>
      </c>
    </row>
    <row r="60" spans="1:2" x14ac:dyDescent="0.25">
      <c r="A60" t="s">
        <v>117</v>
      </c>
      <c r="B60" s="12">
        <v>670</v>
      </c>
    </row>
    <row r="61" spans="1:2" x14ac:dyDescent="0.25">
      <c r="A61" t="s">
        <v>118</v>
      </c>
      <c r="B61" s="12">
        <v>635</v>
      </c>
    </row>
    <row r="62" spans="1:2" x14ac:dyDescent="0.25">
      <c r="A62" t="s">
        <v>52</v>
      </c>
      <c r="B62" s="12">
        <v>630</v>
      </c>
    </row>
    <row r="63" spans="1:2" x14ac:dyDescent="0.25">
      <c r="A63" t="s">
        <v>119</v>
      </c>
      <c r="B63" s="12">
        <v>485</v>
      </c>
    </row>
    <row r="64" spans="1:2" x14ac:dyDescent="0.25">
      <c r="A64" t="s">
        <v>120</v>
      </c>
      <c r="B64" s="12">
        <v>550</v>
      </c>
    </row>
    <row r="65" spans="1:2" x14ac:dyDescent="0.25">
      <c r="A65" t="s">
        <v>47</v>
      </c>
      <c r="B65" s="12">
        <v>610</v>
      </c>
    </row>
    <row r="66" spans="1:2" x14ac:dyDescent="0.25">
      <c r="A66" t="s">
        <v>121</v>
      </c>
      <c r="B66" s="12">
        <v>650</v>
      </c>
    </row>
    <row r="67" spans="1:2" x14ac:dyDescent="0.25">
      <c r="A67" t="s">
        <v>22</v>
      </c>
      <c r="B67" s="12">
        <v>550</v>
      </c>
    </row>
    <row r="68" spans="1:2" x14ac:dyDescent="0.25">
      <c r="A68" t="s">
        <v>122</v>
      </c>
      <c r="B68" s="12">
        <v>500</v>
      </c>
    </row>
    <row r="69" spans="1:2" x14ac:dyDescent="0.25">
      <c r="A69" t="s">
        <v>123</v>
      </c>
      <c r="B69" s="12">
        <v>590</v>
      </c>
    </row>
    <row r="70" spans="1:2" x14ac:dyDescent="0.25">
      <c r="A70" t="s">
        <v>124</v>
      </c>
      <c r="B70" s="12">
        <v>495</v>
      </c>
    </row>
    <row r="71" spans="1:2" x14ac:dyDescent="0.25">
      <c r="A71" t="s">
        <v>125</v>
      </c>
      <c r="B71" s="12">
        <v>515</v>
      </c>
    </row>
    <row r="72" spans="1:2" x14ac:dyDescent="0.25">
      <c r="A72" t="s">
        <v>126</v>
      </c>
      <c r="B72" s="12">
        <v>1500</v>
      </c>
    </row>
    <row r="73" spans="1:2" x14ac:dyDescent="0.25">
      <c r="A73" t="s">
        <v>127</v>
      </c>
      <c r="B73" s="12">
        <v>600</v>
      </c>
    </row>
    <row r="74" spans="1:2" x14ac:dyDescent="0.25">
      <c r="A74" t="s">
        <v>128</v>
      </c>
      <c r="B74" s="12">
        <v>570</v>
      </c>
    </row>
    <row r="75" spans="1:2" x14ac:dyDescent="0.25">
      <c r="A75" t="s">
        <v>129</v>
      </c>
      <c r="B75" s="12">
        <v>570</v>
      </c>
    </row>
    <row r="76" spans="1:2" x14ac:dyDescent="0.25">
      <c r="A76" t="s">
        <v>130</v>
      </c>
      <c r="B76" s="12">
        <v>640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tabSelected="1" zoomScaleNormal="100" workbookViewId="0">
      <selection activeCell="F12" sqref="F12"/>
    </sheetView>
  </sheetViews>
  <sheetFormatPr defaultRowHeight="15" x14ac:dyDescent="0.25"/>
  <cols>
    <col min="1" max="1" width="33.28515625" customWidth="1"/>
    <col min="2" max="2" width="14.85546875" customWidth="1"/>
    <col min="3" max="3" width="13.85546875" customWidth="1"/>
    <col min="4" max="4" width="12.7109375" customWidth="1"/>
    <col min="5" max="5" width="8.5703125" customWidth="1"/>
    <col min="6" max="6" width="13.85546875" customWidth="1"/>
    <col min="7" max="7" width="14.85546875" customWidth="1"/>
    <col min="8" max="1025" width="8.5703125" customWidth="1"/>
  </cols>
  <sheetData>
    <row r="1" spans="1:7" s="6" customFormat="1" x14ac:dyDescent="0.25">
      <c r="A1" s="6" t="s">
        <v>60</v>
      </c>
      <c r="B1" s="6" t="s">
        <v>131</v>
      </c>
      <c r="C1" s="6" t="s">
        <v>132</v>
      </c>
      <c r="D1" s="6" t="s">
        <v>133</v>
      </c>
      <c r="F1" s="6" t="s">
        <v>5</v>
      </c>
      <c r="G1" s="6" t="s">
        <v>4</v>
      </c>
    </row>
    <row r="2" spans="1:7" x14ac:dyDescent="0.25">
      <c r="A2" t="s">
        <v>134</v>
      </c>
      <c r="B2" s="12">
        <v>650</v>
      </c>
      <c r="C2">
        <v>188</v>
      </c>
      <c r="F2">
        <v>1</v>
      </c>
      <c r="G2" t="s">
        <v>11</v>
      </c>
    </row>
    <row r="3" spans="1:7" x14ac:dyDescent="0.25">
      <c r="A3" t="s">
        <v>49</v>
      </c>
      <c r="B3" s="12">
        <v>850</v>
      </c>
      <c r="C3">
        <v>238</v>
      </c>
      <c r="F3">
        <v>0.25</v>
      </c>
      <c r="G3" t="s">
        <v>19</v>
      </c>
    </row>
    <row r="4" spans="1:7" x14ac:dyDescent="0.25">
      <c r="A4" t="s">
        <v>135</v>
      </c>
      <c r="B4" s="12">
        <v>1400</v>
      </c>
      <c r="C4">
        <v>375</v>
      </c>
      <c r="G4" t="s">
        <v>14</v>
      </c>
    </row>
    <row r="5" spans="1:7" x14ac:dyDescent="0.25">
      <c r="A5" t="s">
        <v>32</v>
      </c>
      <c r="B5" s="12">
        <v>1150</v>
      </c>
      <c r="C5">
        <v>313</v>
      </c>
    </row>
    <row r="6" spans="1:7" x14ac:dyDescent="0.25">
      <c r="A6" t="s">
        <v>180</v>
      </c>
      <c r="B6" s="12">
        <v>3350</v>
      </c>
      <c r="C6">
        <v>863</v>
      </c>
    </row>
    <row r="7" spans="1:7" x14ac:dyDescent="0.25">
      <c r="A7" t="s">
        <v>58</v>
      </c>
      <c r="B7" s="13" t="s">
        <v>177</v>
      </c>
      <c r="C7" s="7">
        <v>147</v>
      </c>
      <c r="D7" t="s">
        <v>137</v>
      </c>
    </row>
    <row r="8" spans="1:7" x14ac:dyDescent="0.25">
      <c r="A8" t="s">
        <v>34</v>
      </c>
      <c r="B8" s="12">
        <v>700</v>
      </c>
      <c r="C8">
        <v>200</v>
      </c>
    </row>
    <row r="9" spans="1:7" x14ac:dyDescent="0.25">
      <c r="A9" t="s">
        <v>42</v>
      </c>
      <c r="B9" s="12">
        <v>700</v>
      </c>
      <c r="C9">
        <v>200</v>
      </c>
    </row>
    <row r="10" spans="1:7" x14ac:dyDescent="0.25">
      <c r="A10" t="s">
        <v>136</v>
      </c>
      <c r="B10" s="12">
        <v>1200</v>
      </c>
      <c r="C10">
        <v>325</v>
      </c>
    </row>
    <row r="11" spans="1:7" x14ac:dyDescent="0.25">
      <c r="A11" t="s">
        <v>31</v>
      </c>
      <c r="B11" s="12">
        <v>1050</v>
      </c>
      <c r="C11">
        <v>288</v>
      </c>
    </row>
    <row r="12" spans="1:7" x14ac:dyDescent="0.25">
      <c r="A12" t="s">
        <v>18</v>
      </c>
      <c r="B12" s="12">
        <v>800</v>
      </c>
      <c r="C12">
        <v>225</v>
      </c>
    </row>
    <row r="13" spans="1:7" x14ac:dyDescent="0.25">
      <c r="A13" t="s">
        <v>138</v>
      </c>
      <c r="B13" s="12">
        <v>650</v>
      </c>
      <c r="C13">
        <v>188</v>
      </c>
    </row>
    <row r="14" spans="1:7" x14ac:dyDescent="0.25">
      <c r="A14" t="s">
        <v>13</v>
      </c>
      <c r="B14" s="12">
        <v>900</v>
      </c>
      <c r="C14">
        <v>250</v>
      </c>
    </row>
    <row r="15" spans="1:7" x14ac:dyDescent="0.25">
      <c r="A15" t="s">
        <v>29</v>
      </c>
      <c r="B15" s="12">
        <v>800</v>
      </c>
      <c r="C15">
        <v>225</v>
      </c>
    </row>
    <row r="16" spans="1:7" x14ac:dyDescent="0.25">
      <c r="A16" t="s">
        <v>26</v>
      </c>
      <c r="B16" s="12">
        <v>950</v>
      </c>
      <c r="C16">
        <v>263</v>
      </c>
    </row>
    <row r="17" spans="1:3" x14ac:dyDescent="0.25">
      <c r="A17" t="s">
        <v>139</v>
      </c>
      <c r="B17" s="12">
        <v>1000</v>
      </c>
      <c r="C17">
        <v>275</v>
      </c>
    </row>
    <row r="18" spans="1:3" x14ac:dyDescent="0.25">
      <c r="A18" t="s">
        <v>38</v>
      </c>
      <c r="B18" s="12">
        <v>2500</v>
      </c>
      <c r="C18">
        <v>650</v>
      </c>
    </row>
    <row r="19" spans="1:3" x14ac:dyDescent="0.25">
      <c r="A19" t="s">
        <v>50</v>
      </c>
      <c r="B19" s="12">
        <v>900</v>
      </c>
      <c r="C19">
        <v>250</v>
      </c>
    </row>
    <row r="20" spans="1:3" x14ac:dyDescent="0.25">
      <c r="A20" t="s">
        <v>41</v>
      </c>
      <c r="B20" s="12">
        <v>900</v>
      </c>
      <c r="C20">
        <v>250</v>
      </c>
    </row>
    <row r="21" spans="1:3" x14ac:dyDescent="0.25">
      <c r="A21" t="s">
        <v>140</v>
      </c>
      <c r="B21" s="12">
        <v>1150</v>
      </c>
      <c r="C21">
        <v>313</v>
      </c>
    </row>
    <row r="22" spans="1:3" x14ac:dyDescent="0.25">
      <c r="A22" t="s">
        <v>141</v>
      </c>
      <c r="B22" s="12">
        <v>900</v>
      </c>
      <c r="C22">
        <v>250</v>
      </c>
    </row>
    <row r="23" spans="1:3" x14ac:dyDescent="0.25">
      <c r="A23" t="s">
        <v>142</v>
      </c>
      <c r="B23" s="12">
        <v>1600</v>
      </c>
      <c r="C23">
        <v>425</v>
      </c>
    </row>
    <row r="24" spans="1:3" x14ac:dyDescent="0.25">
      <c r="A24" t="s">
        <v>143</v>
      </c>
      <c r="B24" s="12">
        <v>2000</v>
      </c>
      <c r="C24">
        <v>525</v>
      </c>
    </row>
    <row r="25" spans="1:3" x14ac:dyDescent="0.25">
      <c r="A25" t="s">
        <v>144</v>
      </c>
      <c r="B25" s="12">
        <v>1650</v>
      </c>
      <c r="C25">
        <v>438</v>
      </c>
    </row>
    <row r="26" spans="1:3" x14ac:dyDescent="0.25">
      <c r="A26" t="s">
        <v>12</v>
      </c>
      <c r="B26" s="12">
        <v>1000</v>
      </c>
      <c r="C26">
        <v>275</v>
      </c>
    </row>
    <row r="27" spans="1:3" x14ac:dyDescent="0.25">
      <c r="A27" t="s">
        <v>174</v>
      </c>
      <c r="B27" s="12">
        <v>2700</v>
      </c>
      <c r="C27">
        <v>700</v>
      </c>
    </row>
    <row r="28" spans="1:3" x14ac:dyDescent="0.25">
      <c r="A28" t="s">
        <v>37</v>
      </c>
      <c r="B28" s="12">
        <v>1250</v>
      </c>
      <c r="C28">
        <v>338</v>
      </c>
    </row>
    <row r="29" spans="1:3" x14ac:dyDescent="0.25">
      <c r="A29" t="s">
        <v>20</v>
      </c>
      <c r="B29" s="12">
        <v>1100</v>
      </c>
      <c r="C29">
        <v>300</v>
      </c>
    </row>
    <row r="30" spans="1:3" x14ac:dyDescent="0.25">
      <c r="A30" t="s">
        <v>145</v>
      </c>
      <c r="B30" s="12">
        <v>1350</v>
      </c>
      <c r="C30">
        <v>363</v>
      </c>
    </row>
    <row r="31" spans="1:3" x14ac:dyDescent="0.25">
      <c r="A31" t="s">
        <v>146</v>
      </c>
      <c r="B31" s="12">
        <v>1350</v>
      </c>
      <c r="C31">
        <v>363</v>
      </c>
    </row>
    <row r="32" spans="1:3" x14ac:dyDescent="0.25">
      <c r="A32" t="s">
        <v>147</v>
      </c>
      <c r="B32" s="12">
        <v>2400</v>
      </c>
      <c r="C32">
        <v>625</v>
      </c>
    </row>
    <row r="33" spans="1:4" x14ac:dyDescent="0.25">
      <c r="A33" t="s">
        <v>59</v>
      </c>
      <c r="B33" s="12">
        <v>1500</v>
      </c>
      <c r="C33">
        <v>400</v>
      </c>
    </row>
    <row r="34" spans="1:4" x14ac:dyDescent="0.25">
      <c r="A34" t="s">
        <v>148</v>
      </c>
      <c r="B34" s="12">
        <v>1800</v>
      </c>
      <c r="C34">
        <v>475</v>
      </c>
    </row>
    <row r="35" spans="1:4" x14ac:dyDescent="0.25">
      <c r="A35" t="s">
        <v>149</v>
      </c>
      <c r="B35" s="12">
        <v>1850</v>
      </c>
      <c r="C35">
        <v>488</v>
      </c>
    </row>
    <row r="36" spans="1:4" x14ac:dyDescent="0.25">
      <c r="A36" t="s">
        <v>150</v>
      </c>
      <c r="B36" s="12">
        <v>1000</v>
      </c>
      <c r="C36">
        <v>275</v>
      </c>
    </row>
    <row r="37" spans="1:4" x14ac:dyDescent="0.25">
      <c r="A37" t="s">
        <v>35</v>
      </c>
      <c r="B37" s="12">
        <v>700</v>
      </c>
      <c r="C37">
        <v>200</v>
      </c>
    </row>
    <row r="38" spans="1:4" x14ac:dyDescent="0.25">
      <c r="A38" t="s">
        <v>151</v>
      </c>
      <c r="B38" s="12">
        <v>1250</v>
      </c>
      <c r="C38">
        <v>338</v>
      </c>
    </row>
    <row r="39" spans="1:4" x14ac:dyDescent="0.25">
      <c r="A39" t="s">
        <v>152</v>
      </c>
      <c r="B39" s="12">
        <v>2050</v>
      </c>
      <c r="C39">
        <v>538</v>
      </c>
    </row>
    <row r="40" spans="1:4" x14ac:dyDescent="0.25">
      <c r="A40" t="s">
        <v>153</v>
      </c>
      <c r="B40" s="12">
        <v>1050</v>
      </c>
      <c r="C40">
        <v>288</v>
      </c>
    </row>
    <row r="41" spans="1:4" x14ac:dyDescent="0.25">
      <c r="A41" t="s">
        <v>182</v>
      </c>
      <c r="B41" s="12">
        <v>650</v>
      </c>
      <c r="C41">
        <v>178</v>
      </c>
    </row>
    <row r="42" spans="1:4" x14ac:dyDescent="0.25">
      <c r="A42" t="s">
        <v>154</v>
      </c>
      <c r="B42" s="13" t="s">
        <v>178</v>
      </c>
      <c r="C42" s="7">
        <v>228</v>
      </c>
      <c r="D42" t="s">
        <v>137</v>
      </c>
    </row>
    <row r="43" spans="1:4" x14ac:dyDescent="0.25">
      <c r="A43" t="s">
        <v>155</v>
      </c>
      <c r="B43" s="12">
        <v>1950</v>
      </c>
      <c r="C43">
        <v>513</v>
      </c>
    </row>
    <row r="44" spans="1:4" x14ac:dyDescent="0.25">
      <c r="A44" t="s">
        <v>172</v>
      </c>
      <c r="B44" s="12">
        <v>1750</v>
      </c>
      <c r="C44">
        <v>463</v>
      </c>
    </row>
    <row r="45" spans="1:4" x14ac:dyDescent="0.25">
      <c r="A45" t="s">
        <v>156</v>
      </c>
      <c r="B45" s="12">
        <v>1600</v>
      </c>
      <c r="C45">
        <v>425</v>
      </c>
    </row>
    <row r="46" spans="1:4" x14ac:dyDescent="0.25">
      <c r="A46" t="s">
        <v>157</v>
      </c>
      <c r="B46" s="12">
        <v>1200</v>
      </c>
      <c r="C46">
        <v>325</v>
      </c>
    </row>
    <row r="47" spans="1:4" x14ac:dyDescent="0.25">
      <c r="A47" t="s">
        <v>158</v>
      </c>
      <c r="B47" s="12">
        <v>2250</v>
      </c>
      <c r="C47">
        <v>588</v>
      </c>
    </row>
    <row r="48" spans="1:4" x14ac:dyDescent="0.25">
      <c r="A48" t="s">
        <v>15</v>
      </c>
      <c r="B48" s="12">
        <v>1000</v>
      </c>
      <c r="C48">
        <v>275</v>
      </c>
    </row>
    <row r="49" spans="1:3" x14ac:dyDescent="0.25">
      <c r="A49" t="s">
        <v>159</v>
      </c>
      <c r="B49" s="12">
        <v>900</v>
      </c>
      <c r="C49">
        <v>250</v>
      </c>
    </row>
    <row r="50" spans="1:3" x14ac:dyDescent="0.25">
      <c r="A50" t="s">
        <v>36</v>
      </c>
      <c r="B50" s="12">
        <v>900</v>
      </c>
      <c r="C50">
        <v>250</v>
      </c>
    </row>
    <row r="51" spans="1:3" x14ac:dyDescent="0.25">
      <c r="A51" t="s">
        <v>181</v>
      </c>
      <c r="B51" s="12">
        <v>1900</v>
      </c>
      <c r="C51">
        <v>500</v>
      </c>
    </row>
    <row r="52" spans="1:3" x14ac:dyDescent="0.25">
      <c r="A52" t="s">
        <v>173</v>
      </c>
      <c r="B52" s="12">
        <v>1950</v>
      </c>
      <c r="C52">
        <v>513</v>
      </c>
    </row>
    <row r="53" spans="1:3" x14ac:dyDescent="0.25">
      <c r="A53" t="s">
        <v>160</v>
      </c>
      <c r="B53" s="12">
        <v>2000</v>
      </c>
      <c r="C53">
        <v>525</v>
      </c>
    </row>
    <row r="54" spans="1:3" x14ac:dyDescent="0.25">
      <c r="A54" t="s">
        <v>33</v>
      </c>
      <c r="B54" s="12">
        <v>1350</v>
      </c>
      <c r="C54">
        <v>363</v>
      </c>
    </row>
    <row r="55" spans="1:3" x14ac:dyDescent="0.25">
      <c r="A55" t="s">
        <v>161</v>
      </c>
      <c r="B55" s="12">
        <v>850</v>
      </c>
      <c r="C55">
        <v>238</v>
      </c>
    </row>
    <row r="56" spans="1:3" x14ac:dyDescent="0.25">
      <c r="A56" t="s">
        <v>179</v>
      </c>
      <c r="B56" s="12">
        <v>1600</v>
      </c>
      <c r="C56">
        <v>425</v>
      </c>
    </row>
    <row r="57" spans="1:3" x14ac:dyDescent="0.25">
      <c r="A57" t="s">
        <v>162</v>
      </c>
      <c r="B57" s="12">
        <v>1100</v>
      </c>
      <c r="C57">
        <v>300</v>
      </c>
    </row>
    <row r="58" spans="1:3" x14ac:dyDescent="0.25">
      <c r="A58" t="s">
        <v>163</v>
      </c>
      <c r="B58" s="12">
        <v>1250</v>
      </c>
      <c r="C58">
        <v>338</v>
      </c>
    </row>
    <row r="59" spans="1:3" x14ac:dyDescent="0.25">
      <c r="A59" t="s">
        <v>10</v>
      </c>
      <c r="B59" s="12">
        <v>2250</v>
      </c>
      <c r="C59">
        <v>588</v>
      </c>
    </row>
    <row r="60" spans="1:3" x14ac:dyDescent="0.25">
      <c r="A60" t="s">
        <v>171</v>
      </c>
      <c r="B60" s="12">
        <v>1800</v>
      </c>
      <c r="C60">
        <v>475</v>
      </c>
    </row>
  </sheetData>
  <sortState xmlns:xlrd2="http://schemas.microsoft.com/office/spreadsheetml/2017/richdata2" ref="A2:C60">
    <sortCondition ref="A2"/>
  </sortState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"/>
  <sheetViews>
    <sheetView zoomScaleNormal="100" workbookViewId="0">
      <selection activeCell="A26" sqref="A26"/>
    </sheetView>
  </sheetViews>
  <sheetFormatPr defaultRowHeight="15" x14ac:dyDescent="0.25"/>
  <cols>
    <col min="1" max="1" width="24.28515625" customWidth="1"/>
    <col min="2" max="1025" width="8.5703125" customWidth="1"/>
  </cols>
  <sheetData>
    <row r="1" spans="1:1" s="8" customFormat="1" x14ac:dyDescent="0.25">
      <c r="A1" s="8" t="s">
        <v>164</v>
      </c>
    </row>
    <row r="2" spans="1:1" x14ac:dyDescent="0.25">
      <c r="A2" t="s">
        <v>9</v>
      </c>
    </row>
    <row r="3" spans="1:1" x14ac:dyDescent="0.25">
      <c r="A3" t="s">
        <v>51</v>
      </c>
    </row>
    <row r="4" spans="1:1" x14ac:dyDescent="0.25">
      <c r="A4" t="s">
        <v>17</v>
      </c>
    </row>
    <row r="5" spans="1:1" x14ac:dyDescent="0.25">
      <c r="A5" t="s">
        <v>25</v>
      </c>
    </row>
    <row r="6" spans="1:1" x14ac:dyDescent="0.25">
      <c r="A6" t="s">
        <v>23</v>
      </c>
    </row>
    <row r="7" spans="1:1" x14ac:dyDescent="0.25">
      <c r="A7" t="s">
        <v>165</v>
      </c>
    </row>
    <row r="8" spans="1:1" x14ac:dyDescent="0.25">
      <c r="A8" t="s">
        <v>21</v>
      </c>
    </row>
    <row r="9" spans="1:1" x14ac:dyDescent="0.25">
      <c r="A9" t="s">
        <v>45</v>
      </c>
    </row>
    <row r="10" spans="1:1" x14ac:dyDescent="0.25">
      <c r="A10" t="s">
        <v>40</v>
      </c>
    </row>
    <row r="11" spans="1:1" x14ac:dyDescent="0.25">
      <c r="A11" t="s">
        <v>28</v>
      </c>
    </row>
    <row r="12" spans="1:1" x14ac:dyDescent="0.25">
      <c r="A12" t="s">
        <v>27</v>
      </c>
    </row>
    <row r="13" spans="1:1" x14ac:dyDescent="0.25">
      <c r="A13" t="s">
        <v>166</v>
      </c>
    </row>
    <row r="14" spans="1:1" x14ac:dyDescent="0.25">
      <c r="A14" t="s">
        <v>43</v>
      </c>
    </row>
    <row r="15" spans="1:1" x14ac:dyDescent="0.25">
      <c r="A15" t="s">
        <v>167</v>
      </c>
    </row>
    <row r="16" spans="1:1" x14ac:dyDescent="0.25">
      <c r="A16" t="s">
        <v>48</v>
      </c>
    </row>
    <row r="17" spans="1:1" x14ac:dyDescent="0.25">
      <c r="A17" t="s">
        <v>30</v>
      </c>
    </row>
    <row r="18" spans="1:1" x14ac:dyDescent="0.25">
      <c r="A18" t="s">
        <v>44</v>
      </c>
    </row>
    <row r="19" spans="1:1" x14ac:dyDescent="0.25">
      <c r="A19" t="s">
        <v>56</v>
      </c>
    </row>
    <row r="20" spans="1:1" x14ac:dyDescent="0.25">
      <c r="A20" t="s">
        <v>168</v>
      </c>
    </row>
    <row r="21" spans="1:1" x14ac:dyDescent="0.25">
      <c r="A21" t="s">
        <v>53</v>
      </c>
    </row>
    <row r="22" spans="1:1" x14ac:dyDescent="0.25">
      <c r="A22" t="s">
        <v>55</v>
      </c>
    </row>
    <row r="23" spans="1:1" x14ac:dyDescent="0.25">
      <c r="A23" t="s">
        <v>57</v>
      </c>
    </row>
    <row r="24" spans="1:1" x14ac:dyDescent="0.25">
      <c r="A24" t="s">
        <v>175</v>
      </c>
    </row>
    <row r="25" spans="1:1" x14ac:dyDescent="0.25">
      <c r="A25" t="s">
        <v>176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D2:G185"/>
  <sheetViews>
    <sheetView zoomScaleNormal="100" workbookViewId="0">
      <selection activeCell="H48" sqref="H48"/>
    </sheetView>
  </sheetViews>
  <sheetFormatPr defaultRowHeight="15" x14ac:dyDescent="0.25"/>
  <cols>
    <col min="1" max="3" width="8.5703125" customWidth="1"/>
    <col min="4" max="4" width="20" customWidth="1"/>
    <col min="5" max="5" width="7.5703125" customWidth="1"/>
    <col min="6" max="1025" width="8.5703125" customWidth="1"/>
  </cols>
  <sheetData>
    <row r="2" spans="4:7" hidden="1" x14ac:dyDescent="0.25"/>
    <row r="3" spans="4:7" hidden="1" x14ac:dyDescent="0.25"/>
    <row r="4" spans="4:7" hidden="1" x14ac:dyDescent="0.25"/>
    <row r="5" spans="4:7" hidden="1" x14ac:dyDescent="0.25"/>
    <row r="6" spans="4:7" x14ac:dyDescent="0.25">
      <c r="D6" s="9" t="s">
        <v>10</v>
      </c>
      <c r="E6" s="9" t="s">
        <v>11</v>
      </c>
      <c r="F6">
        <v>0.25</v>
      </c>
      <c r="G6">
        <v>1</v>
      </c>
    </row>
    <row r="7" spans="4:7" x14ac:dyDescent="0.25">
      <c r="D7" s="9" t="s">
        <v>12</v>
      </c>
      <c r="E7" s="9" t="s">
        <v>11</v>
      </c>
      <c r="F7">
        <v>0.25</v>
      </c>
      <c r="G7">
        <v>1</v>
      </c>
    </row>
    <row r="8" spans="4:7" x14ac:dyDescent="0.25">
      <c r="D8" s="9" t="s">
        <v>13</v>
      </c>
      <c r="E8" s="9" t="s">
        <v>14</v>
      </c>
      <c r="F8">
        <v>0.25</v>
      </c>
      <c r="G8">
        <v>1</v>
      </c>
    </row>
    <row r="9" spans="4:7" x14ac:dyDescent="0.25">
      <c r="D9" s="9" t="s">
        <v>15</v>
      </c>
      <c r="E9" s="9" t="s">
        <v>11</v>
      </c>
      <c r="F9">
        <v>0.25</v>
      </c>
      <c r="G9">
        <v>1</v>
      </c>
    </row>
    <row r="10" spans="4:7" hidden="1" x14ac:dyDescent="0.25">
      <c r="D10" s="9"/>
    </row>
    <row r="12" spans="4:7" hidden="1" x14ac:dyDescent="0.25">
      <c r="F12" s="10" t="s">
        <v>16</v>
      </c>
    </row>
    <row r="13" spans="4:7" hidden="1" x14ac:dyDescent="0.25">
      <c r="D13" s="8"/>
      <c r="E13" s="8"/>
      <c r="F13" s="8"/>
      <c r="G13" s="8"/>
    </row>
    <row r="14" spans="4:7" hidden="1" x14ac:dyDescent="0.25"/>
    <row r="15" spans="4:7" hidden="1" x14ac:dyDescent="0.25"/>
    <row r="16" spans="4:7" hidden="1" x14ac:dyDescent="0.25"/>
    <row r="17" spans="4:7" x14ac:dyDescent="0.25">
      <c r="D17" s="9" t="s">
        <v>18</v>
      </c>
      <c r="E17" s="9" t="s">
        <v>19</v>
      </c>
      <c r="F17">
        <v>0.25</v>
      </c>
      <c r="G17">
        <v>1</v>
      </c>
    </row>
    <row r="18" spans="4:7" x14ac:dyDescent="0.25">
      <c r="D18" s="9" t="s">
        <v>20</v>
      </c>
      <c r="E18" s="9" t="s">
        <v>19</v>
      </c>
      <c r="F18">
        <v>0.25</v>
      </c>
      <c r="G18">
        <v>1</v>
      </c>
    </row>
    <row r="19" spans="4:7" hidden="1" x14ac:dyDescent="0.25"/>
    <row r="20" spans="4:7" hidden="1" x14ac:dyDescent="0.25">
      <c r="F20" s="10" t="s">
        <v>16</v>
      </c>
    </row>
    <row r="21" spans="4:7" hidden="1" x14ac:dyDescent="0.25">
      <c r="D21" s="8"/>
      <c r="E21" s="8"/>
      <c r="F21" s="8"/>
      <c r="G21" s="8"/>
    </row>
    <row r="25" spans="4:7" hidden="1" x14ac:dyDescent="0.25">
      <c r="D25" s="9"/>
    </row>
    <row r="26" spans="4:7" x14ac:dyDescent="0.25">
      <c r="D26" s="9" t="s">
        <v>22</v>
      </c>
    </row>
    <row r="27" spans="4:7" hidden="1" x14ac:dyDescent="0.25">
      <c r="D27" s="9"/>
    </row>
    <row r="28" spans="4:7" hidden="1" x14ac:dyDescent="0.25">
      <c r="F28" s="10" t="s">
        <v>16</v>
      </c>
    </row>
    <row r="29" spans="4:7" hidden="1" x14ac:dyDescent="0.25">
      <c r="D29" s="8"/>
      <c r="E29" s="8"/>
      <c r="F29" s="8"/>
      <c r="G29" s="8"/>
    </row>
    <row r="32" spans="4:7" hidden="1" x14ac:dyDescent="0.25">
      <c r="D32" s="9"/>
    </row>
    <row r="33" spans="4:7" x14ac:dyDescent="0.25">
      <c r="D33" s="9" t="s">
        <v>24</v>
      </c>
    </row>
    <row r="34" spans="4:7" hidden="1" x14ac:dyDescent="0.25">
      <c r="D34" s="9"/>
    </row>
    <row r="35" spans="4:7" hidden="1" x14ac:dyDescent="0.25">
      <c r="F35" s="10" t="s">
        <v>16</v>
      </c>
    </row>
    <row r="36" spans="4:7" hidden="1" x14ac:dyDescent="0.25">
      <c r="D36" s="8"/>
      <c r="E36" s="8"/>
      <c r="F36" s="8"/>
      <c r="G36" s="8"/>
    </row>
    <row r="41" spans="4:7" x14ac:dyDescent="0.25">
      <c r="D41" s="9" t="s">
        <v>18</v>
      </c>
      <c r="E41" s="9" t="s">
        <v>19</v>
      </c>
      <c r="F41">
        <v>0.25</v>
      </c>
      <c r="G41">
        <v>2</v>
      </c>
    </row>
    <row r="42" spans="4:7" x14ac:dyDescent="0.25">
      <c r="D42" s="9" t="s">
        <v>20</v>
      </c>
      <c r="E42" s="9" t="s">
        <v>19</v>
      </c>
      <c r="F42">
        <v>0.25</v>
      </c>
      <c r="G42">
        <v>2</v>
      </c>
    </row>
    <row r="43" spans="4:7" x14ac:dyDescent="0.25">
      <c r="D43" s="9" t="s">
        <v>26</v>
      </c>
      <c r="E43" s="9" t="s">
        <v>19</v>
      </c>
      <c r="F43">
        <v>0.25</v>
      </c>
      <c r="G43">
        <v>1</v>
      </c>
    </row>
    <row r="44" spans="4:7" hidden="1" x14ac:dyDescent="0.25">
      <c r="D44" s="9"/>
    </row>
    <row r="45" spans="4:7" hidden="1" x14ac:dyDescent="0.25">
      <c r="D45" s="9"/>
    </row>
    <row r="46" spans="4:7" hidden="1" x14ac:dyDescent="0.25">
      <c r="F46" s="10" t="s">
        <v>16</v>
      </c>
    </row>
    <row r="47" spans="4:7" hidden="1" x14ac:dyDescent="0.25">
      <c r="D47" s="8"/>
      <c r="E47" s="8"/>
      <c r="F47" s="8"/>
      <c r="G47" s="8"/>
    </row>
    <row r="51" spans="4:7" x14ac:dyDescent="0.25">
      <c r="D51" s="9" t="s">
        <v>18</v>
      </c>
      <c r="E51" s="9" t="s">
        <v>19</v>
      </c>
      <c r="F51">
        <v>1</v>
      </c>
      <c r="G51">
        <v>1</v>
      </c>
    </row>
    <row r="52" spans="4:7" hidden="1" x14ac:dyDescent="0.25">
      <c r="D52" s="9"/>
    </row>
    <row r="53" spans="4:7" hidden="1" x14ac:dyDescent="0.25">
      <c r="D53" s="9"/>
    </row>
    <row r="54" spans="4:7" hidden="1" x14ac:dyDescent="0.25">
      <c r="F54" s="10" t="s">
        <v>16</v>
      </c>
    </row>
    <row r="55" spans="4:7" hidden="1" x14ac:dyDescent="0.25">
      <c r="D55" s="8"/>
      <c r="E55" s="8"/>
      <c r="F55" s="8"/>
      <c r="G55" s="8"/>
    </row>
    <row r="59" spans="4:7" x14ac:dyDescent="0.25">
      <c r="D59" s="9" t="s">
        <v>20</v>
      </c>
      <c r="E59" s="9" t="s">
        <v>11</v>
      </c>
      <c r="F59">
        <v>1</v>
      </c>
      <c r="G59">
        <v>1</v>
      </c>
    </row>
    <row r="60" spans="4:7" x14ac:dyDescent="0.25">
      <c r="D60" s="9" t="s">
        <v>18</v>
      </c>
      <c r="E60" s="9" t="s">
        <v>11</v>
      </c>
      <c r="F60">
        <v>1</v>
      </c>
      <c r="G60">
        <v>1</v>
      </c>
    </row>
    <row r="61" spans="4:7" x14ac:dyDescent="0.25">
      <c r="D61" s="9" t="s">
        <v>29</v>
      </c>
      <c r="E61" s="9" t="s">
        <v>11</v>
      </c>
      <c r="F61">
        <v>1</v>
      </c>
      <c r="G61">
        <v>1</v>
      </c>
    </row>
    <row r="62" spans="4:7" hidden="1" x14ac:dyDescent="0.25">
      <c r="D62" s="9"/>
    </row>
    <row r="64" spans="4:7" hidden="1" x14ac:dyDescent="0.25">
      <c r="F64" s="10" t="s">
        <v>16</v>
      </c>
    </row>
    <row r="65" spans="4:7" hidden="1" x14ac:dyDescent="0.25">
      <c r="D65" s="8"/>
      <c r="E65" s="8"/>
      <c r="F65" s="8"/>
      <c r="G65" s="8"/>
    </row>
    <row r="69" spans="4:7" x14ac:dyDescent="0.25">
      <c r="D69" s="9" t="s">
        <v>31</v>
      </c>
      <c r="E69" s="9" t="s">
        <v>19</v>
      </c>
      <c r="F69">
        <v>0.25</v>
      </c>
      <c r="G69">
        <v>2</v>
      </c>
    </row>
    <row r="70" spans="4:7" x14ac:dyDescent="0.25">
      <c r="D70" s="9" t="s">
        <v>32</v>
      </c>
      <c r="E70" s="9" t="s">
        <v>19</v>
      </c>
      <c r="F70">
        <v>0.25</v>
      </c>
      <c r="G70">
        <v>2</v>
      </c>
    </row>
    <row r="71" spans="4:7" x14ac:dyDescent="0.25">
      <c r="D71" s="9" t="s">
        <v>20</v>
      </c>
      <c r="E71" s="9" t="s">
        <v>19</v>
      </c>
      <c r="F71">
        <v>0.25</v>
      </c>
      <c r="G71">
        <v>2</v>
      </c>
    </row>
    <row r="72" spans="4:7" x14ac:dyDescent="0.25">
      <c r="D72" s="9" t="s">
        <v>33</v>
      </c>
      <c r="E72" s="9" t="s">
        <v>19</v>
      </c>
      <c r="F72">
        <v>0.25</v>
      </c>
      <c r="G72">
        <v>4</v>
      </c>
    </row>
    <row r="73" spans="4:7" x14ac:dyDescent="0.25">
      <c r="D73" s="9" t="s">
        <v>33</v>
      </c>
      <c r="E73" s="9" t="s">
        <v>11</v>
      </c>
      <c r="F73">
        <v>0.25</v>
      </c>
      <c r="G73">
        <v>2</v>
      </c>
    </row>
    <row r="74" spans="4:7" x14ac:dyDescent="0.25">
      <c r="D74" s="9" t="s">
        <v>18</v>
      </c>
      <c r="E74" s="9" t="s">
        <v>11</v>
      </c>
      <c r="F74">
        <v>0.25</v>
      </c>
      <c r="G74">
        <v>3</v>
      </c>
    </row>
    <row r="75" spans="4:7" x14ac:dyDescent="0.25">
      <c r="D75" s="9" t="s">
        <v>34</v>
      </c>
      <c r="E75" s="9" t="s">
        <v>11</v>
      </c>
      <c r="F75">
        <v>0.25</v>
      </c>
      <c r="G75">
        <v>3</v>
      </c>
    </row>
    <row r="76" spans="4:7" x14ac:dyDescent="0.25">
      <c r="D76" s="9" t="s">
        <v>34</v>
      </c>
      <c r="E76" s="9" t="s">
        <v>19</v>
      </c>
      <c r="F76">
        <v>0.25</v>
      </c>
      <c r="G76">
        <v>3</v>
      </c>
    </row>
    <row r="77" spans="4:7" x14ac:dyDescent="0.25">
      <c r="D77" s="9" t="s">
        <v>35</v>
      </c>
      <c r="E77" s="9" t="s">
        <v>11</v>
      </c>
      <c r="F77">
        <v>0.25</v>
      </c>
      <c r="G77">
        <v>2</v>
      </c>
    </row>
    <row r="78" spans="4:7" x14ac:dyDescent="0.25">
      <c r="D78" s="9" t="s">
        <v>35</v>
      </c>
      <c r="E78" s="9" t="s">
        <v>19</v>
      </c>
      <c r="F78">
        <v>0.25</v>
      </c>
      <c r="G78">
        <v>1</v>
      </c>
    </row>
    <row r="79" spans="4:7" x14ac:dyDescent="0.25">
      <c r="D79" s="9" t="s">
        <v>36</v>
      </c>
      <c r="E79" s="9" t="s">
        <v>11</v>
      </c>
      <c r="F79">
        <v>0.25</v>
      </c>
      <c r="G79">
        <v>1</v>
      </c>
    </row>
    <row r="80" spans="4:7" x14ac:dyDescent="0.25">
      <c r="D80" s="9" t="s">
        <v>37</v>
      </c>
      <c r="E80" s="9" t="s">
        <v>11</v>
      </c>
      <c r="F80">
        <v>0.25</v>
      </c>
      <c r="G80">
        <v>2</v>
      </c>
    </row>
    <row r="81" spans="4:7" x14ac:dyDescent="0.25">
      <c r="D81" s="9" t="s">
        <v>38</v>
      </c>
      <c r="E81" s="9" t="s">
        <v>11</v>
      </c>
      <c r="F81">
        <v>0.25</v>
      </c>
      <c r="G81">
        <v>2</v>
      </c>
    </row>
    <row r="82" spans="4:7" hidden="1" x14ac:dyDescent="0.25">
      <c r="D82" s="9"/>
    </row>
    <row r="83" spans="4:7" hidden="1" x14ac:dyDescent="0.25">
      <c r="D83" s="9"/>
    </row>
    <row r="84" spans="4:7" x14ac:dyDescent="0.25">
      <c r="D84" s="9" t="s">
        <v>39</v>
      </c>
      <c r="G84">
        <v>2</v>
      </c>
    </row>
    <row r="85" spans="4:7" hidden="1" x14ac:dyDescent="0.25">
      <c r="D85" s="9"/>
    </row>
    <row r="86" spans="4:7" hidden="1" x14ac:dyDescent="0.25">
      <c r="F86" s="10" t="s">
        <v>16</v>
      </c>
    </row>
    <row r="87" spans="4:7" hidden="1" x14ac:dyDescent="0.25">
      <c r="D87" s="8"/>
      <c r="E87" s="8"/>
      <c r="F87" s="8"/>
      <c r="G87" s="8"/>
    </row>
    <row r="92" spans="4:7" x14ac:dyDescent="0.25">
      <c r="D92" s="9" t="s">
        <v>18</v>
      </c>
      <c r="E92" s="9" t="s">
        <v>11</v>
      </c>
      <c r="F92">
        <v>0.25</v>
      </c>
      <c r="G92">
        <v>5</v>
      </c>
    </row>
    <row r="93" spans="4:7" x14ac:dyDescent="0.25">
      <c r="D93" s="9" t="s">
        <v>41</v>
      </c>
      <c r="E93" s="9" t="s">
        <v>11</v>
      </c>
      <c r="F93">
        <v>0.25</v>
      </c>
      <c r="G93">
        <v>2</v>
      </c>
    </row>
    <row r="94" spans="4:7" x14ac:dyDescent="0.25">
      <c r="D94" s="9" t="s">
        <v>34</v>
      </c>
      <c r="E94" s="9" t="s">
        <v>11</v>
      </c>
      <c r="F94">
        <v>0.25</v>
      </c>
      <c r="G94">
        <v>1</v>
      </c>
    </row>
    <row r="95" spans="4:7" x14ac:dyDescent="0.25">
      <c r="D95" s="9" t="s">
        <v>42</v>
      </c>
      <c r="E95" s="9" t="s">
        <v>11</v>
      </c>
      <c r="F95">
        <v>0.25</v>
      </c>
      <c r="G95">
        <v>1</v>
      </c>
    </row>
    <row r="96" spans="4:7" x14ac:dyDescent="0.25">
      <c r="D96" s="9" t="s">
        <v>18</v>
      </c>
      <c r="E96" s="9" t="s">
        <v>11</v>
      </c>
      <c r="F96">
        <v>1</v>
      </c>
      <c r="G96">
        <v>2</v>
      </c>
    </row>
    <row r="97" spans="4:7" x14ac:dyDescent="0.25">
      <c r="D97" s="9" t="s">
        <v>41</v>
      </c>
      <c r="E97" s="9" t="s">
        <v>11</v>
      </c>
      <c r="F97">
        <v>1</v>
      </c>
      <c r="G97">
        <v>2</v>
      </c>
    </row>
    <row r="98" spans="4:7" hidden="1" x14ac:dyDescent="0.25">
      <c r="D98" s="9"/>
    </row>
    <row r="100" spans="4:7" hidden="1" x14ac:dyDescent="0.25">
      <c r="F100" s="10" t="s">
        <v>16</v>
      </c>
    </row>
    <row r="101" spans="4:7" hidden="1" x14ac:dyDescent="0.25">
      <c r="D101" s="8"/>
      <c r="E101" s="8"/>
      <c r="F101" s="8"/>
      <c r="G101" s="8"/>
    </row>
    <row r="105" spans="4:7" x14ac:dyDescent="0.25">
      <c r="D105" s="9" t="s">
        <v>18</v>
      </c>
      <c r="E105" s="9" t="s">
        <v>11</v>
      </c>
      <c r="F105">
        <v>1</v>
      </c>
      <c r="G105">
        <v>1</v>
      </c>
    </row>
    <row r="106" spans="4:7" x14ac:dyDescent="0.25">
      <c r="D106" s="9" t="s">
        <v>20</v>
      </c>
      <c r="E106" s="9" t="s">
        <v>19</v>
      </c>
      <c r="F106">
        <v>0.25</v>
      </c>
      <c r="G106">
        <v>3</v>
      </c>
    </row>
    <row r="107" spans="4:7" hidden="1" x14ac:dyDescent="0.25">
      <c r="D107" s="9"/>
    </row>
    <row r="109" spans="4:7" hidden="1" x14ac:dyDescent="0.25">
      <c r="F109" s="10" t="s">
        <v>16</v>
      </c>
    </row>
    <row r="110" spans="4:7" hidden="1" x14ac:dyDescent="0.25">
      <c r="D110" s="8"/>
      <c r="E110" s="8"/>
      <c r="F110" s="8"/>
      <c r="G110" s="8"/>
    </row>
    <row r="114" spans="4:7" x14ac:dyDescent="0.25">
      <c r="D114" s="9" t="s">
        <v>13</v>
      </c>
      <c r="E114" s="9" t="s">
        <v>19</v>
      </c>
      <c r="F114">
        <v>0.25</v>
      </c>
      <c r="G114">
        <v>1</v>
      </c>
    </row>
    <row r="115" spans="4:7" x14ac:dyDescent="0.25">
      <c r="D115" s="9" t="s">
        <v>13</v>
      </c>
      <c r="E115" s="9" t="s">
        <v>14</v>
      </c>
      <c r="F115">
        <v>0.25</v>
      </c>
      <c r="G115">
        <v>2</v>
      </c>
    </row>
    <row r="116" spans="4:7" hidden="1" x14ac:dyDescent="0.25">
      <c r="D116" s="9"/>
    </row>
    <row r="117" spans="4:7" hidden="1" x14ac:dyDescent="0.25">
      <c r="D117" s="9"/>
    </row>
    <row r="118" spans="4:7" hidden="1" x14ac:dyDescent="0.25">
      <c r="F118" s="10" t="s">
        <v>16</v>
      </c>
    </row>
    <row r="119" spans="4:7" hidden="1" x14ac:dyDescent="0.25">
      <c r="D119" s="8"/>
      <c r="E119" s="8"/>
      <c r="F119" s="8"/>
      <c r="G119" s="8"/>
    </row>
    <row r="123" spans="4:7" x14ac:dyDescent="0.25">
      <c r="D123" s="9" t="s">
        <v>20</v>
      </c>
      <c r="E123" s="9" t="s">
        <v>11</v>
      </c>
      <c r="F123">
        <v>0.25</v>
      </c>
      <c r="G123">
        <v>2</v>
      </c>
    </row>
    <row r="124" spans="4:7" x14ac:dyDescent="0.25">
      <c r="D124" s="9" t="s">
        <v>29</v>
      </c>
      <c r="E124" s="9" t="s">
        <v>11</v>
      </c>
      <c r="F124">
        <v>0.25</v>
      </c>
      <c r="G124">
        <v>2</v>
      </c>
    </row>
    <row r="125" spans="4:7" hidden="1" x14ac:dyDescent="0.25">
      <c r="D125" s="9"/>
    </row>
    <row r="126" spans="4:7" x14ac:dyDescent="0.25">
      <c r="D126" t="s">
        <v>46</v>
      </c>
      <c r="G126">
        <v>2</v>
      </c>
    </row>
    <row r="127" spans="4:7" x14ac:dyDescent="0.25">
      <c r="D127" s="9" t="s">
        <v>47</v>
      </c>
    </row>
    <row r="128" spans="4:7" hidden="1" x14ac:dyDescent="0.25">
      <c r="D128" s="9"/>
    </row>
    <row r="129" spans="4:7" hidden="1" x14ac:dyDescent="0.25">
      <c r="F129" s="10" t="s">
        <v>16</v>
      </c>
    </row>
    <row r="130" spans="4:7" hidden="1" x14ac:dyDescent="0.25">
      <c r="D130" s="8"/>
      <c r="E130" s="8"/>
      <c r="F130" s="8"/>
      <c r="G130" s="8"/>
    </row>
    <row r="135" spans="4:7" x14ac:dyDescent="0.25">
      <c r="D135" s="9" t="s">
        <v>49</v>
      </c>
      <c r="E135" s="9" t="s">
        <v>11</v>
      </c>
      <c r="F135">
        <v>0.25</v>
      </c>
      <c r="G135">
        <v>1</v>
      </c>
    </row>
    <row r="136" spans="4:7" x14ac:dyDescent="0.25">
      <c r="D136" s="9" t="s">
        <v>50</v>
      </c>
      <c r="E136" s="9" t="s">
        <v>11</v>
      </c>
      <c r="F136">
        <v>0.25</v>
      </c>
      <c r="G136">
        <v>1</v>
      </c>
    </row>
    <row r="137" spans="4:7" x14ac:dyDescent="0.25">
      <c r="D137" s="9" t="s">
        <v>20</v>
      </c>
      <c r="E137" s="9" t="s">
        <v>11</v>
      </c>
      <c r="F137">
        <v>0.25</v>
      </c>
      <c r="G137">
        <v>1</v>
      </c>
    </row>
    <row r="138" spans="4:7" hidden="1" x14ac:dyDescent="0.25">
      <c r="D138" s="9"/>
    </row>
    <row r="140" spans="4:7" hidden="1" x14ac:dyDescent="0.25">
      <c r="F140" s="10" t="s">
        <v>16</v>
      </c>
    </row>
    <row r="141" spans="4:7" hidden="1" x14ac:dyDescent="0.25">
      <c r="D141" s="8"/>
      <c r="E141" s="8"/>
      <c r="F141" s="8"/>
      <c r="G141" s="8"/>
    </row>
    <row r="145" spans="4:7" x14ac:dyDescent="0.25">
      <c r="D145" s="9" t="s">
        <v>20</v>
      </c>
      <c r="E145" s="9" t="s">
        <v>11</v>
      </c>
      <c r="F145">
        <v>0.25</v>
      </c>
      <c r="G145">
        <v>1</v>
      </c>
    </row>
    <row r="146" spans="4:7" x14ac:dyDescent="0.25">
      <c r="D146" s="9" t="s">
        <v>18</v>
      </c>
      <c r="E146" s="9" t="s">
        <v>14</v>
      </c>
      <c r="F146">
        <v>0.25</v>
      </c>
      <c r="G146">
        <v>1</v>
      </c>
    </row>
    <row r="147" spans="4:7" x14ac:dyDescent="0.25">
      <c r="D147" s="9" t="s">
        <v>35</v>
      </c>
      <c r="E147" s="9" t="s">
        <v>11</v>
      </c>
      <c r="F147">
        <v>0.25</v>
      </c>
      <c r="G147">
        <v>2</v>
      </c>
    </row>
    <row r="148" spans="4:7" hidden="1" x14ac:dyDescent="0.25">
      <c r="D148" s="9"/>
      <c r="E148" s="9"/>
    </row>
    <row r="149" spans="4:7" x14ac:dyDescent="0.25">
      <c r="D149" s="9" t="s">
        <v>52</v>
      </c>
    </row>
    <row r="150" spans="4:7" hidden="1" x14ac:dyDescent="0.25"/>
    <row r="151" spans="4:7" hidden="1" x14ac:dyDescent="0.25">
      <c r="F151" s="10" t="s">
        <v>16</v>
      </c>
    </row>
    <row r="152" spans="4:7" hidden="1" x14ac:dyDescent="0.25">
      <c r="D152" s="8"/>
      <c r="E152" s="8"/>
      <c r="F152" s="8"/>
      <c r="G152" s="8"/>
    </row>
    <row r="156" spans="4:7" x14ac:dyDescent="0.25">
      <c r="D156" s="9" t="s">
        <v>49</v>
      </c>
      <c r="E156" s="9" t="s">
        <v>19</v>
      </c>
      <c r="F156">
        <v>0.25</v>
      </c>
      <c r="G156">
        <v>1</v>
      </c>
    </row>
    <row r="157" spans="4:7" x14ac:dyDescent="0.25">
      <c r="D157" s="9" t="s">
        <v>41</v>
      </c>
      <c r="E157" s="9" t="s">
        <v>19</v>
      </c>
      <c r="F157">
        <v>0.25</v>
      </c>
      <c r="G157">
        <v>1</v>
      </c>
    </row>
    <row r="158" spans="4:7" hidden="1" x14ac:dyDescent="0.25">
      <c r="D158" s="9"/>
    </row>
    <row r="159" spans="4:7" x14ac:dyDescent="0.25">
      <c r="D159" s="9" t="s">
        <v>54</v>
      </c>
    </row>
    <row r="160" spans="4:7" hidden="1" x14ac:dyDescent="0.25">
      <c r="D160" s="9"/>
    </row>
    <row r="161" spans="4:7" hidden="1" x14ac:dyDescent="0.25">
      <c r="F161" s="10" t="s">
        <v>16</v>
      </c>
    </row>
    <row r="162" spans="4:7" hidden="1" x14ac:dyDescent="0.25">
      <c r="D162" s="8"/>
      <c r="E162" s="8"/>
      <c r="F162" s="8"/>
      <c r="G162" s="8"/>
    </row>
    <row r="166" spans="4:7" x14ac:dyDescent="0.25">
      <c r="D166" s="9" t="s">
        <v>18</v>
      </c>
      <c r="E166" s="9" t="s">
        <v>14</v>
      </c>
      <c r="F166">
        <v>0.25</v>
      </c>
      <c r="G166">
        <v>2</v>
      </c>
    </row>
    <row r="167" spans="4:7" hidden="1" x14ac:dyDescent="0.25">
      <c r="D167" s="9"/>
    </row>
    <row r="168" spans="4:7" hidden="1" x14ac:dyDescent="0.25">
      <c r="F168" s="10" t="s">
        <v>16</v>
      </c>
    </row>
    <row r="169" spans="4:7" hidden="1" x14ac:dyDescent="0.25">
      <c r="D169" s="8"/>
      <c r="E169" s="8"/>
      <c r="F169" s="8"/>
      <c r="G169" s="8"/>
    </row>
    <row r="173" spans="4:7" x14ac:dyDescent="0.25">
      <c r="D173" s="9" t="s">
        <v>35</v>
      </c>
      <c r="E173" s="9" t="s">
        <v>19</v>
      </c>
      <c r="F173">
        <v>0.25</v>
      </c>
      <c r="G173">
        <v>1</v>
      </c>
    </row>
    <row r="174" spans="4:7" hidden="1" x14ac:dyDescent="0.25">
      <c r="D174" s="9"/>
    </row>
    <row r="175" spans="4:7" hidden="1" x14ac:dyDescent="0.25">
      <c r="F175" s="10" t="s">
        <v>16</v>
      </c>
    </row>
    <row r="176" spans="4:7" hidden="1" x14ac:dyDescent="0.25">
      <c r="D176" s="8"/>
      <c r="E176" s="8"/>
      <c r="F176" s="8"/>
      <c r="G176" s="8"/>
    </row>
    <row r="180" spans="4:7" x14ac:dyDescent="0.25">
      <c r="D180" s="9" t="s">
        <v>13</v>
      </c>
      <c r="E180" s="9" t="s">
        <v>11</v>
      </c>
      <c r="F180">
        <v>1</v>
      </c>
      <c r="G180">
        <v>1</v>
      </c>
    </row>
    <row r="181" spans="4:7" x14ac:dyDescent="0.25">
      <c r="D181" s="9" t="s">
        <v>58</v>
      </c>
      <c r="E181" s="9" t="s">
        <v>11</v>
      </c>
      <c r="F181">
        <v>1</v>
      </c>
      <c r="G181">
        <v>1</v>
      </c>
    </row>
    <row r="182" spans="4:7" x14ac:dyDescent="0.25">
      <c r="D182" s="9" t="s">
        <v>59</v>
      </c>
      <c r="E182" s="9" t="s">
        <v>11</v>
      </c>
      <c r="F182">
        <v>0.25</v>
      </c>
      <c r="G182">
        <v>1</v>
      </c>
    </row>
    <row r="183" spans="4:7" hidden="1" x14ac:dyDescent="0.25"/>
    <row r="184" spans="4:7" hidden="1" x14ac:dyDescent="0.25"/>
    <row r="185" spans="4:7" hidden="1" x14ac:dyDescent="0.25"/>
  </sheetData>
  <autoFilter ref="D1:D185" xr:uid="{00000000-0009-0000-0000-000004000000}">
    <filterColumn colId="0">
      <filters blank="1"/>
    </filterColumn>
  </autoFilter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Кофе!$G$2:$G$4</xm:f>
          </x14:formula1>
          <x14:formula2>
            <xm:f>0</xm:f>
          </x14:formula2>
          <xm:sqref>E6:E9 E17:E18 E41:E43 E51 E59:E61 E69:E81 E92:E97 E105:E106 E114:E115 E123:E124 E135:E137 E145:E148 E156:E157 E166 E173 E180:E182</xm:sqref>
        </x14:dataValidation>
        <x14:dataValidation type="list" allowBlank="1" showInputMessage="1" showErrorMessage="1" xr:uid="{00000000-0002-0000-0400-000001000000}">
          <x14:formula1>
            <xm:f>Чай!$A$2:$A$76</xm:f>
          </x14:formula1>
          <x14:formula2>
            <xm:f>0</xm:f>
          </x14:formula2>
          <xm:sqref>D26:D27 D33:D34 D45 D53 D84:D85 D117 D127:D128 D149 D159:D160</xm:sqref>
        </x14:dataValidation>
        <x14:dataValidation type="list" allowBlank="1" showInputMessage="1" showErrorMessage="1" xr:uid="{00000000-0002-0000-0400-000002000000}">
          <x14:formula1>
            <xm:f>Кофе!$A$2:$A$62</xm:f>
          </x14:formula1>
          <x14:formula2>
            <xm:f>0</xm:f>
          </x14:formula2>
          <xm:sqref>D6:D10 D17:D18 D25 D32 D41:D44 D51:D52 D59:D62 D69:D83 D92:D98 D105:D107 D114:D116 D123:D125 D135:D138 D145:D148 D156:D158 D166:D167 D173:D174 D180:D182</xm:sqref>
        </x14:dataValidation>
        <x14:dataValidation type="list" allowBlank="1" showInputMessage="1" showErrorMessage="1" xr:uid="{00000000-0002-0000-0400-000003000000}">
          <x14:formula1>
            <xm:f>Кофе!$A$18:$A$19</xm:f>
          </x14:formula1>
          <x14:formula2>
            <xm:f>0</xm:f>
          </x14:formula2>
          <xm:sqref>D14</xm:sqref>
        </x14:dataValidation>
        <x14:dataValidation type="list" allowBlank="1" showInputMessage="1" showErrorMessage="1" xr:uid="{00000000-0002-0000-0400-000004000000}">
          <x14:formula1>
            <xm:f>Кофе!$G$2:$G$3</xm:f>
          </x14:formula1>
          <x14:formula2>
            <xm:f>0</xm:f>
          </x14:formula2>
          <xm:sqref>E10 E25 E32 E44 E52 E62 E82:E83 E98 E107 E116 E125:E126 E138 E158 E167 E174</xm:sqref>
        </x14:dataValidation>
        <x14:dataValidation type="list" allowBlank="1" showInputMessage="1" showErrorMessage="1" xr:uid="{00000000-0002-0000-0400-000005000000}">
          <x14:formula1>
            <xm:f>Кофе!$F$2:$F$3</xm:f>
          </x14:formula1>
          <x14:formula2>
            <xm:f>0</xm:f>
          </x14:formula2>
          <xm:sqref>F6:F10 E14 F17:F18 F25 F32 F41:F44 F51:F52 F59:F62 F69:F83 F92:F98 F105:F107 F114:F116 F123:F126 F135:F138 F145:F148 F156:F158 F166:F167 F173:F174 F180:F182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3"/>
  <sheetViews>
    <sheetView topLeftCell="A28" zoomScaleNormal="100" workbookViewId="0">
      <selection activeCell="E3" sqref="E3"/>
    </sheetView>
  </sheetViews>
  <sheetFormatPr defaultRowHeight="15" x14ac:dyDescent="0.25"/>
  <cols>
    <col min="1" max="1" width="8.5703125" customWidth="1"/>
    <col min="2" max="2" width="22.28515625" customWidth="1"/>
    <col min="3" max="1025" width="8.5703125" customWidth="1"/>
  </cols>
  <sheetData>
    <row r="2" spans="2:2" x14ac:dyDescent="0.25">
      <c r="B2" t="s">
        <v>169</v>
      </c>
    </row>
    <row r="3" spans="2:2" x14ac:dyDescent="0.25">
      <c r="B3" t="s">
        <v>170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Заказы</vt:lpstr>
      <vt:lpstr>Чай</vt:lpstr>
      <vt:lpstr>Кофе</vt:lpstr>
      <vt:lpstr>Покупатели</vt:lpstr>
      <vt:lpstr>Накладная</vt:lpstr>
      <vt:lpstr>Справка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Vbox</dc:creator>
  <dc:description/>
  <cp:lastModifiedBy>andrey</cp:lastModifiedBy>
  <cp:revision>1</cp:revision>
  <cp:lastPrinted>2020-07-30T06:40:08Z</cp:lastPrinted>
  <dcterms:created xsi:type="dcterms:W3CDTF">2020-05-20T06:59:34Z</dcterms:created>
  <dcterms:modified xsi:type="dcterms:W3CDTF">2020-09-27T17:11:45Z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