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87b34b5d09c52c/Documents/23. IDBE/08. Dissertation/10. Dissertation_analysis/03. CE/01. Hypergeometric p value/230107_Hypergeometric analysis K5/"/>
    </mc:Choice>
  </mc:AlternateContent>
  <xr:revisionPtr revIDLastSave="1147" documentId="8_{8818B708-5200-4EAD-864B-EB5084042B31}" xr6:coauthVersionLast="47" xr6:coauthVersionMax="47" xr10:uidLastSave="{EF6DC2FE-D230-4FBB-B20C-2D9D48E85411}"/>
  <bookViews>
    <workbookView xWindow="-28920" yWindow="2625" windowWidth="29040" windowHeight="15720" xr2:uid="{F530C451-0C4C-4860-961B-96DD967432CC}"/>
  </bookViews>
  <sheets>
    <sheet name="Sheet1" sheetId="1" r:id="rId1"/>
    <sheet name="summary figure" sheetId="2" r:id="rId2"/>
    <sheet name="summary figure_fin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9" i="4" l="1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AB49" i="2"/>
  <c r="AB46" i="2"/>
  <c r="AB47" i="2"/>
  <c r="AB48" i="2"/>
  <c r="AB45" i="2"/>
  <c r="W46" i="2"/>
  <c r="W47" i="2"/>
  <c r="W48" i="2"/>
  <c r="W49" i="2"/>
  <c r="W45" i="2"/>
  <c r="O46" i="2"/>
  <c r="O47" i="2"/>
  <c r="O48" i="2"/>
  <c r="O49" i="2"/>
  <c r="O45" i="2"/>
  <c r="AD46" i="2"/>
  <c r="AD47" i="2"/>
  <c r="AD48" i="2"/>
  <c r="AD49" i="2"/>
  <c r="AD45" i="2"/>
  <c r="AC46" i="2"/>
  <c r="AC47" i="2"/>
  <c r="AC48" i="2"/>
  <c r="AC49" i="2"/>
  <c r="AC45" i="2"/>
  <c r="AA46" i="2"/>
  <c r="AA47" i="2"/>
  <c r="AA48" i="2"/>
  <c r="AA49" i="2"/>
  <c r="AA45" i="2"/>
  <c r="Z46" i="2"/>
  <c r="Z47" i="2"/>
  <c r="Z48" i="2"/>
  <c r="Z49" i="2"/>
  <c r="Z45" i="2"/>
  <c r="Y46" i="2"/>
  <c r="Y47" i="2"/>
  <c r="Y48" i="2"/>
  <c r="Y49" i="2"/>
  <c r="Y45" i="2"/>
  <c r="X46" i="2"/>
  <c r="X47" i="2"/>
  <c r="X48" i="2"/>
  <c r="X49" i="2"/>
  <c r="X45" i="2"/>
  <c r="V46" i="2"/>
  <c r="V47" i="2"/>
  <c r="V48" i="2"/>
  <c r="V49" i="2"/>
  <c r="V45" i="2"/>
  <c r="U46" i="2"/>
  <c r="U47" i="2"/>
  <c r="U48" i="2"/>
  <c r="U49" i="2"/>
  <c r="U45" i="2"/>
  <c r="T46" i="2"/>
  <c r="T47" i="2"/>
  <c r="T48" i="2"/>
  <c r="T49" i="2"/>
  <c r="T45" i="2"/>
  <c r="S46" i="2"/>
  <c r="S47" i="2"/>
  <c r="S48" i="2"/>
  <c r="S49" i="2"/>
  <c r="S45" i="2"/>
  <c r="R46" i="2"/>
  <c r="R47" i="2"/>
  <c r="R48" i="2"/>
  <c r="R49" i="2"/>
  <c r="R45" i="2"/>
  <c r="Q46" i="2"/>
  <c r="Q47" i="2"/>
  <c r="Q48" i="2"/>
  <c r="Q49" i="2"/>
  <c r="Q45" i="2"/>
  <c r="P46" i="2"/>
  <c r="P47" i="2"/>
  <c r="P48" i="2"/>
  <c r="P49" i="2"/>
  <c r="P45" i="2"/>
  <c r="N46" i="2"/>
  <c r="N47" i="2"/>
  <c r="N48" i="2"/>
  <c r="N49" i="2"/>
  <c r="N45" i="2"/>
  <c r="M46" i="2"/>
  <c r="M47" i="2"/>
  <c r="M48" i="2"/>
  <c r="M49" i="2"/>
  <c r="M45" i="2"/>
  <c r="L46" i="2"/>
  <c r="L47" i="2"/>
  <c r="L48" i="2"/>
  <c r="L49" i="2"/>
  <c r="L45" i="2"/>
  <c r="K46" i="2"/>
  <c r="K47" i="2"/>
  <c r="K48" i="2"/>
  <c r="K49" i="2"/>
  <c r="K45" i="2"/>
  <c r="J46" i="2"/>
  <c r="J47" i="2"/>
  <c r="J48" i="2"/>
  <c r="J49" i="2"/>
  <c r="J45" i="2"/>
  <c r="I46" i="2"/>
  <c r="I47" i="2"/>
  <c r="I48" i="2"/>
  <c r="I49" i="2"/>
  <c r="I45" i="2"/>
  <c r="H46" i="2"/>
  <c r="H47" i="2"/>
  <c r="H48" i="2"/>
  <c r="H49" i="2"/>
  <c r="H45" i="2"/>
  <c r="G46" i="2"/>
  <c r="G47" i="2"/>
  <c r="G48" i="2"/>
  <c r="G49" i="2"/>
  <c r="G45" i="2"/>
  <c r="F46" i="2"/>
  <c r="F47" i="2"/>
  <c r="F48" i="2"/>
  <c r="F49" i="2"/>
  <c r="F45" i="2"/>
  <c r="AJ6" i="1"/>
  <c r="AJ7" i="1"/>
  <c r="AJ8" i="1"/>
  <c r="AJ9" i="1"/>
  <c r="AJ5" i="1"/>
  <c r="AJ45" i="1"/>
  <c r="AJ46" i="1"/>
  <c r="AJ47" i="1"/>
  <c r="AJ48" i="1"/>
  <c r="AJ44" i="1"/>
  <c r="AJ36" i="1"/>
  <c r="AJ37" i="1"/>
  <c r="AJ38" i="1"/>
  <c r="AJ39" i="1"/>
  <c r="AJ35" i="1"/>
  <c r="AJ27" i="1"/>
  <c r="AJ28" i="1"/>
  <c r="AJ29" i="1"/>
  <c r="AJ30" i="1"/>
  <c r="AJ26" i="1"/>
  <c r="AJ17" i="1"/>
  <c r="AJ18" i="1"/>
  <c r="AJ19" i="1"/>
  <c r="AJ20" i="1"/>
  <c r="AJ16" i="1"/>
  <c r="AY48" i="1"/>
  <c r="AZ48" i="1" s="1"/>
  <c r="AX48" i="1"/>
  <c r="AW48" i="1"/>
  <c r="AV48" i="1"/>
  <c r="AU48" i="1"/>
  <c r="AX47" i="1"/>
  <c r="AW47" i="1"/>
  <c r="AY47" i="1" s="1"/>
  <c r="AZ47" i="1" s="1"/>
  <c r="AV47" i="1"/>
  <c r="AU47" i="1"/>
  <c r="AX46" i="1"/>
  <c r="AW46" i="1"/>
  <c r="AY46" i="1" s="1"/>
  <c r="AZ46" i="1" s="1"/>
  <c r="AV46" i="1"/>
  <c r="AU46" i="1"/>
  <c r="AX45" i="1"/>
  <c r="AW45" i="1"/>
  <c r="AY45" i="1" s="1"/>
  <c r="AZ45" i="1" s="1"/>
  <c r="AV45" i="1"/>
  <c r="AU45" i="1"/>
  <c r="AY44" i="1"/>
  <c r="AZ44" i="1" s="1"/>
  <c r="AX44" i="1"/>
  <c r="AW44" i="1"/>
  <c r="AV44" i="1"/>
  <c r="AU44" i="1"/>
  <c r="AX39" i="1"/>
  <c r="AW39" i="1"/>
  <c r="AY39" i="1" s="1"/>
  <c r="AZ39" i="1" s="1"/>
  <c r="AV39" i="1"/>
  <c r="AU39" i="1"/>
  <c r="AX38" i="1"/>
  <c r="AW38" i="1"/>
  <c r="AY38" i="1" s="1"/>
  <c r="AZ38" i="1" s="1"/>
  <c r="AV38" i="1"/>
  <c r="AU38" i="1"/>
  <c r="AX37" i="1"/>
  <c r="AW37" i="1"/>
  <c r="AY37" i="1" s="1"/>
  <c r="AZ37" i="1" s="1"/>
  <c r="AV37" i="1"/>
  <c r="AU37" i="1"/>
  <c r="AX36" i="1"/>
  <c r="AW36" i="1"/>
  <c r="AY36" i="1" s="1"/>
  <c r="AZ36" i="1" s="1"/>
  <c r="AV36" i="1"/>
  <c r="AU36" i="1"/>
  <c r="AX35" i="1"/>
  <c r="AW35" i="1"/>
  <c r="AY35" i="1" s="1"/>
  <c r="AZ35" i="1" s="1"/>
  <c r="AV35" i="1"/>
  <c r="AU35" i="1"/>
  <c r="AX30" i="1"/>
  <c r="AY30" i="1" s="1"/>
  <c r="AZ30" i="1" s="1"/>
  <c r="AW30" i="1"/>
  <c r="AV30" i="1"/>
  <c r="AU30" i="1"/>
  <c r="AX29" i="1"/>
  <c r="AW29" i="1"/>
  <c r="AY29" i="1" s="1"/>
  <c r="AZ29" i="1" s="1"/>
  <c r="AV29" i="1"/>
  <c r="AU29" i="1"/>
  <c r="AX28" i="1"/>
  <c r="AW28" i="1"/>
  <c r="AV28" i="1"/>
  <c r="AU28" i="1"/>
  <c r="AX27" i="1"/>
  <c r="AW27" i="1"/>
  <c r="AV27" i="1"/>
  <c r="AU27" i="1"/>
  <c r="AX26" i="1"/>
  <c r="AY26" i="1" s="1"/>
  <c r="AZ26" i="1" s="1"/>
  <c r="AW26" i="1"/>
  <c r="AV26" i="1"/>
  <c r="AU26" i="1"/>
  <c r="AX20" i="1"/>
  <c r="AW20" i="1"/>
  <c r="AY20" i="1" s="1"/>
  <c r="AZ20" i="1" s="1"/>
  <c r="AV20" i="1"/>
  <c r="AU20" i="1"/>
  <c r="AX19" i="1"/>
  <c r="AW19" i="1"/>
  <c r="AY19" i="1" s="1"/>
  <c r="AZ19" i="1" s="1"/>
  <c r="AV19" i="1"/>
  <c r="AU19" i="1"/>
  <c r="AX18" i="1"/>
  <c r="AW18" i="1"/>
  <c r="AY18" i="1" s="1"/>
  <c r="AZ18" i="1" s="1"/>
  <c r="AV18" i="1"/>
  <c r="AU18" i="1"/>
  <c r="AX17" i="1"/>
  <c r="AW17" i="1"/>
  <c r="AY17" i="1" s="1"/>
  <c r="AZ17" i="1" s="1"/>
  <c r="AV17" i="1"/>
  <c r="AU17" i="1"/>
  <c r="AX16" i="1"/>
  <c r="AW16" i="1"/>
  <c r="AY16" i="1" s="1"/>
  <c r="AZ16" i="1" s="1"/>
  <c r="AV16" i="1"/>
  <c r="AU16" i="1"/>
  <c r="AW6" i="1"/>
  <c r="AW7" i="1"/>
  <c r="AW8" i="1"/>
  <c r="AW9" i="1"/>
  <c r="AY9" i="1" s="1"/>
  <c r="AZ9" i="1" s="1"/>
  <c r="AX6" i="1"/>
  <c r="AX7" i="1"/>
  <c r="AY7" i="1" s="1"/>
  <c r="AZ7" i="1" s="1"/>
  <c r="AX8" i="1"/>
  <c r="AY8" i="1" s="1"/>
  <c r="AZ8" i="1" s="1"/>
  <c r="AX9" i="1"/>
  <c r="AX5" i="1"/>
  <c r="AW5" i="1"/>
  <c r="AV6" i="1"/>
  <c r="AV7" i="1"/>
  <c r="AV8" i="1"/>
  <c r="AV9" i="1"/>
  <c r="AV5" i="1"/>
  <c r="AU9" i="1"/>
  <c r="AU8" i="1"/>
  <c r="AU7" i="1"/>
  <c r="AY6" i="1"/>
  <c r="AZ6" i="1" s="1"/>
  <c r="AU6" i="1"/>
  <c r="AU5" i="1"/>
  <c r="AQ48" i="1"/>
  <c r="AP48" i="1"/>
  <c r="AO48" i="1"/>
  <c r="AN48" i="1"/>
  <c r="AQ47" i="1"/>
  <c r="AP47" i="1"/>
  <c r="AO47" i="1"/>
  <c r="AN47" i="1"/>
  <c r="AQ46" i="1"/>
  <c r="AP46" i="1"/>
  <c r="AO46" i="1"/>
  <c r="AN46" i="1"/>
  <c r="AQ45" i="1"/>
  <c r="AP45" i="1"/>
  <c r="AO45" i="1"/>
  <c r="AN45" i="1"/>
  <c r="AQ44" i="1"/>
  <c r="AP44" i="1"/>
  <c r="AO44" i="1"/>
  <c r="AN44" i="1"/>
  <c r="AI48" i="1"/>
  <c r="AH48" i="1"/>
  <c r="AG48" i="1"/>
  <c r="AI47" i="1"/>
  <c r="AH47" i="1"/>
  <c r="AG47" i="1"/>
  <c r="AI46" i="1"/>
  <c r="AH46" i="1"/>
  <c r="AG46" i="1"/>
  <c r="AI45" i="1"/>
  <c r="AH45" i="1"/>
  <c r="AG45" i="1"/>
  <c r="AI44" i="1"/>
  <c r="AH44" i="1"/>
  <c r="AG44" i="1"/>
  <c r="AC48" i="1"/>
  <c r="AD48" i="1" s="1"/>
  <c r="AE48" i="1" s="1"/>
  <c r="AB48" i="1"/>
  <c r="AA48" i="1"/>
  <c r="Z48" i="1"/>
  <c r="AC47" i="1"/>
  <c r="AD47" i="1" s="1"/>
  <c r="AE47" i="1" s="1"/>
  <c r="AB47" i="1"/>
  <c r="AA47" i="1"/>
  <c r="Z47" i="1"/>
  <c r="AC46" i="1"/>
  <c r="AB46" i="1"/>
  <c r="AA46" i="1"/>
  <c r="Z46" i="1"/>
  <c r="AC45" i="1"/>
  <c r="AB45" i="1"/>
  <c r="AA45" i="1"/>
  <c r="Z45" i="1"/>
  <c r="AC44" i="1"/>
  <c r="AB44" i="1"/>
  <c r="AA44" i="1"/>
  <c r="Z44" i="1"/>
  <c r="V48" i="1"/>
  <c r="U48" i="1"/>
  <c r="T48" i="1"/>
  <c r="S48" i="1"/>
  <c r="V47" i="1"/>
  <c r="W47" i="1" s="1"/>
  <c r="X47" i="1" s="1"/>
  <c r="U47" i="1"/>
  <c r="T47" i="1"/>
  <c r="S47" i="1"/>
  <c r="V46" i="1"/>
  <c r="U46" i="1"/>
  <c r="T46" i="1"/>
  <c r="S46" i="1"/>
  <c r="V45" i="1"/>
  <c r="U45" i="1"/>
  <c r="T45" i="1"/>
  <c r="S45" i="1"/>
  <c r="V44" i="1"/>
  <c r="U44" i="1"/>
  <c r="T44" i="1"/>
  <c r="S44" i="1"/>
  <c r="Q49" i="1"/>
  <c r="AQ39" i="1"/>
  <c r="AP39" i="1"/>
  <c r="AO39" i="1"/>
  <c r="AN39" i="1"/>
  <c r="AQ38" i="1"/>
  <c r="AP38" i="1"/>
  <c r="AO38" i="1"/>
  <c r="AN38" i="1"/>
  <c r="AQ37" i="1"/>
  <c r="AP37" i="1"/>
  <c r="AO37" i="1"/>
  <c r="AN37" i="1"/>
  <c r="AQ36" i="1"/>
  <c r="AP36" i="1"/>
  <c r="AO36" i="1"/>
  <c r="AN36" i="1"/>
  <c r="AQ35" i="1"/>
  <c r="AP35" i="1"/>
  <c r="AO35" i="1"/>
  <c r="AN35" i="1"/>
  <c r="AK39" i="1"/>
  <c r="AL39" i="1" s="1"/>
  <c r="AI39" i="1"/>
  <c r="AH39" i="1"/>
  <c r="AG39" i="1"/>
  <c r="AI38" i="1"/>
  <c r="AH38" i="1"/>
  <c r="AG38" i="1"/>
  <c r="AI37" i="1"/>
  <c r="AH37" i="1"/>
  <c r="AG37" i="1"/>
  <c r="AI36" i="1"/>
  <c r="AH36" i="1"/>
  <c r="AG36" i="1"/>
  <c r="AI35" i="1"/>
  <c r="AH35" i="1"/>
  <c r="AG35" i="1"/>
  <c r="AC39" i="1"/>
  <c r="AB39" i="1"/>
  <c r="AD39" i="1" s="1"/>
  <c r="AE39" i="1" s="1"/>
  <c r="AA39" i="1"/>
  <c r="AC38" i="1"/>
  <c r="AD38" i="1" s="1"/>
  <c r="AE38" i="1" s="1"/>
  <c r="AB38" i="1"/>
  <c r="AA38" i="1"/>
  <c r="AC37" i="1"/>
  <c r="AB37" i="1"/>
  <c r="AA37" i="1"/>
  <c r="AC36" i="1"/>
  <c r="AB36" i="1"/>
  <c r="AA36" i="1"/>
  <c r="AC35" i="1"/>
  <c r="AB35" i="1"/>
  <c r="AA35" i="1"/>
  <c r="Z39" i="1"/>
  <c r="Z38" i="1"/>
  <c r="Z37" i="1"/>
  <c r="Z36" i="1"/>
  <c r="Z35" i="1"/>
  <c r="V39" i="1"/>
  <c r="U39" i="1"/>
  <c r="T39" i="1"/>
  <c r="S39" i="1"/>
  <c r="V38" i="1"/>
  <c r="U38" i="1"/>
  <c r="W38" i="1" s="1"/>
  <c r="X38" i="1" s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Q40" i="1"/>
  <c r="AQ30" i="1"/>
  <c r="AP30" i="1"/>
  <c r="AO30" i="1"/>
  <c r="AN30" i="1"/>
  <c r="AQ29" i="1"/>
  <c r="AP29" i="1"/>
  <c r="AO29" i="1"/>
  <c r="AN29" i="1"/>
  <c r="AQ28" i="1"/>
  <c r="AP28" i="1"/>
  <c r="AO28" i="1"/>
  <c r="AN28" i="1"/>
  <c r="AQ27" i="1"/>
  <c r="AP27" i="1"/>
  <c r="AO27" i="1"/>
  <c r="AN27" i="1"/>
  <c r="AQ26" i="1"/>
  <c r="AP26" i="1"/>
  <c r="AO26" i="1"/>
  <c r="AN26" i="1"/>
  <c r="AI30" i="1"/>
  <c r="AH30" i="1"/>
  <c r="AG30" i="1"/>
  <c r="AI29" i="1"/>
  <c r="AH29" i="1"/>
  <c r="AG29" i="1"/>
  <c r="AI28" i="1"/>
  <c r="AH28" i="1"/>
  <c r="AG28" i="1"/>
  <c r="AI27" i="1"/>
  <c r="AH27" i="1"/>
  <c r="AG27" i="1"/>
  <c r="AI26" i="1"/>
  <c r="AH26" i="1"/>
  <c r="AG26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Q31" i="1"/>
  <c r="AQ17" i="1"/>
  <c r="AQ18" i="1"/>
  <c r="AQ19" i="1"/>
  <c r="AQ20" i="1"/>
  <c r="AP17" i="1"/>
  <c r="AR17" i="1" s="1"/>
  <c r="AS17" i="1" s="1"/>
  <c r="AP18" i="1"/>
  <c r="AP19" i="1"/>
  <c r="AP20" i="1"/>
  <c r="AO17" i="1"/>
  <c r="AO18" i="1"/>
  <c r="AO19" i="1"/>
  <c r="AO20" i="1"/>
  <c r="AN17" i="1"/>
  <c r="AN18" i="1"/>
  <c r="AN19" i="1"/>
  <c r="AN20" i="1"/>
  <c r="AQ16" i="1"/>
  <c r="AP16" i="1"/>
  <c r="AO16" i="1"/>
  <c r="AN16" i="1"/>
  <c r="AI20" i="1"/>
  <c r="AH20" i="1"/>
  <c r="AH17" i="1"/>
  <c r="AH18" i="1"/>
  <c r="AH19" i="1"/>
  <c r="AI17" i="1"/>
  <c r="AI18" i="1"/>
  <c r="AI19" i="1"/>
  <c r="AG17" i="1"/>
  <c r="AG18" i="1"/>
  <c r="AG19" i="1"/>
  <c r="AG20" i="1"/>
  <c r="AI16" i="1"/>
  <c r="AH16" i="1"/>
  <c r="AG16" i="1"/>
  <c r="AB17" i="1"/>
  <c r="AB18" i="1"/>
  <c r="AB19" i="1"/>
  <c r="AB20" i="1"/>
  <c r="AC17" i="1"/>
  <c r="AC18" i="1"/>
  <c r="AC19" i="1"/>
  <c r="AC20" i="1"/>
  <c r="AD20" i="1" s="1"/>
  <c r="AE20" i="1" s="1"/>
  <c r="AA17" i="1"/>
  <c r="AA18" i="1"/>
  <c r="AA19" i="1"/>
  <c r="AA20" i="1"/>
  <c r="Z20" i="1"/>
  <c r="Z19" i="1"/>
  <c r="Z18" i="1"/>
  <c r="Z17" i="1"/>
  <c r="AC16" i="1"/>
  <c r="AB16" i="1"/>
  <c r="AA16" i="1"/>
  <c r="Z16" i="1"/>
  <c r="V17" i="1"/>
  <c r="V18" i="1"/>
  <c r="V19" i="1"/>
  <c r="V20" i="1"/>
  <c r="U17" i="1"/>
  <c r="U18" i="1"/>
  <c r="U19" i="1"/>
  <c r="U20" i="1"/>
  <c r="W20" i="1" s="1"/>
  <c r="X20" i="1" s="1"/>
  <c r="T17" i="1"/>
  <c r="T18" i="1"/>
  <c r="T19" i="1"/>
  <c r="T20" i="1"/>
  <c r="V16" i="1"/>
  <c r="U16" i="1"/>
  <c r="T16" i="1"/>
  <c r="V6" i="1"/>
  <c r="V7" i="1"/>
  <c r="V8" i="1"/>
  <c r="V9" i="1"/>
  <c r="U6" i="1"/>
  <c r="U7" i="1"/>
  <c r="U8" i="1"/>
  <c r="U9" i="1"/>
  <c r="V5" i="1"/>
  <c r="U5" i="1"/>
  <c r="AQ6" i="1"/>
  <c r="AQ7" i="1"/>
  <c r="AQ8" i="1"/>
  <c r="AQ9" i="1"/>
  <c r="AP6" i="1"/>
  <c r="AP7" i="1"/>
  <c r="AP8" i="1"/>
  <c r="AP9" i="1"/>
  <c r="AO6" i="1"/>
  <c r="AO7" i="1"/>
  <c r="AO8" i="1"/>
  <c r="AO9" i="1"/>
  <c r="AQ5" i="1"/>
  <c r="AP5" i="1"/>
  <c r="AO5" i="1"/>
  <c r="AI6" i="1"/>
  <c r="AI7" i="1"/>
  <c r="AI8" i="1"/>
  <c r="AI9" i="1"/>
  <c r="AH6" i="1"/>
  <c r="AH7" i="1"/>
  <c r="AH8" i="1"/>
  <c r="AH9" i="1"/>
  <c r="AH5" i="1"/>
  <c r="AI5" i="1"/>
  <c r="AC6" i="1"/>
  <c r="AC7" i="1"/>
  <c r="AC8" i="1"/>
  <c r="AC9" i="1"/>
  <c r="AB5" i="1"/>
  <c r="AA6" i="1"/>
  <c r="AA7" i="1"/>
  <c r="AA8" i="1"/>
  <c r="AA9" i="1"/>
  <c r="AA5" i="1"/>
  <c r="S17" i="1"/>
  <c r="S18" i="1"/>
  <c r="S19" i="1"/>
  <c r="S20" i="1"/>
  <c r="S16" i="1"/>
  <c r="AN9" i="1"/>
  <c r="AN8" i="1"/>
  <c r="AN7" i="1"/>
  <c r="AN6" i="1"/>
  <c r="AN5" i="1"/>
  <c r="AG9" i="1"/>
  <c r="AG8" i="1"/>
  <c r="AG7" i="1"/>
  <c r="AG6" i="1"/>
  <c r="AG5" i="1"/>
  <c r="AB6" i="1"/>
  <c r="AB7" i="1"/>
  <c r="AD7" i="1" s="1"/>
  <c r="AB8" i="1"/>
  <c r="AB9" i="1"/>
  <c r="AC5" i="1"/>
  <c r="Z6" i="1"/>
  <c r="Z7" i="1"/>
  <c r="Z8" i="1"/>
  <c r="Z9" i="1"/>
  <c r="Z5" i="1"/>
  <c r="T6" i="1"/>
  <c r="T7" i="1"/>
  <c r="T8" i="1"/>
  <c r="T9" i="1"/>
  <c r="T5" i="1"/>
  <c r="S6" i="1"/>
  <c r="S7" i="1"/>
  <c r="S8" i="1"/>
  <c r="S9" i="1"/>
  <c r="S5" i="1"/>
  <c r="N6" i="1"/>
  <c r="N7" i="1"/>
  <c r="N8" i="1"/>
  <c r="N9" i="1"/>
  <c r="N5" i="1"/>
  <c r="M10" i="1"/>
  <c r="L10" i="1"/>
  <c r="K10" i="1"/>
  <c r="J10" i="1"/>
  <c r="I10" i="1"/>
  <c r="AK44" i="1" l="1"/>
  <c r="AL44" i="1" s="1"/>
  <c r="AK26" i="1"/>
  <c r="AL26" i="1" s="1"/>
  <c r="AY5" i="1"/>
  <c r="AZ5" i="1" s="1"/>
  <c r="AR18" i="1"/>
  <c r="AS18" i="1" s="1"/>
  <c r="AK20" i="1"/>
  <c r="AL20" i="1" s="1"/>
  <c r="W19" i="1"/>
  <c r="X19" i="1" s="1"/>
  <c r="AY27" i="1"/>
  <c r="AZ27" i="1" s="1"/>
  <c r="AY28" i="1"/>
  <c r="AZ28" i="1" s="1"/>
  <c r="AK29" i="1"/>
  <c r="AL29" i="1" s="1"/>
  <c r="W29" i="1"/>
  <c r="X29" i="1" s="1"/>
  <c r="W26" i="1"/>
  <c r="X26" i="1" s="1"/>
  <c r="W28" i="1"/>
  <c r="X28" i="1" s="1"/>
  <c r="W30" i="1"/>
  <c r="X30" i="1" s="1"/>
  <c r="AK35" i="1"/>
  <c r="AL35" i="1" s="1"/>
  <c r="AD35" i="1"/>
  <c r="AE35" i="1" s="1"/>
  <c r="AR44" i="1"/>
  <c r="AS44" i="1" s="1"/>
  <c r="AR46" i="1"/>
  <c r="AS46" i="1" s="1"/>
  <c r="AR48" i="1"/>
  <c r="AS48" i="1" s="1"/>
  <c r="AK48" i="1"/>
  <c r="AL48" i="1" s="1"/>
  <c r="W45" i="1"/>
  <c r="X45" i="1" s="1"/>
  <c r="AK28" i="1"/>
  <c r="AL28" i="1" s="1"/>
  <c r="AR9" i="1"/>
  <c r="AS9" i="1" s="1"/>
  <c r="AK36" i="1"/>
  <c r="AL36" i="1" s="1"/>
  <c r="AK38" i="1"/>
  <c r="AL38" i="1" s="1"/>
  <c r="AR35" i="1"/>
  <c r="AS35" i="1" s="1"/>
  <c r="AR37" i="1"/>
  <c r="AS37" i="1" s="1"/>
  <c r="AR39" i="1"/>
  <c r="AS39" i="1" s="1"/>
  <c r="AR47" i="1"/>
  <c r="AS47" i="1" s="1"/>
  <c r="AK30" i="1"/>
  <c r="AL30" i="1" s="1"/>
  <c r="AR27" i="1"/>
  <c r="AS27" i="1" s="1"/>
  <c r="AR29" i="1"/>
  <c r="AS29" i="1" s="1"/>
  <c r="AD37" i="1"/>
  <c r="AE37" i="1" s="1"/>
  <c r="AD44" i="1"/>
  <c r="AE44" i="1" s="1"/>
  <c r="AK45" i="1"/>
  <c r="AL45" i="1" s="1"/>
  <c r="AK47" i="1"/>
  <c r="AL47" i="1" s="1"/>
  <c r="AD16" i="1"/>
  <c r="AE16" i="1" s="1"/>
  <c r="AD18" i="1"/>
  <c r="AE18" i="1" s="1"/>
  <c r="AR16" i="1"/>
  <c r="AS16" i="1" s="1"/>
  <c r="AD17" i="1"/>
  <c r="W27" i="1"/>
  <c r="X27" i="1" s="1"/>
  <c r="AR26" i="1"/>
  <c r="AS26" i="1" s="1"/>
  <c r="AR28" i="1"/>
  <c r="AS28" i="1" s="1"/>
  <c r="AR30" i="1"/>
  <c r="AS30" i="1" s="1"/>
  <c r="AR45" i="1"/>
  <c r="AS45" i="1" s="1"/>
  <c r="AR38" i="1"/>
  <c r="AS38" i="1" s="1"/>
  <c r="AR20" i="1"/>
  <c r="AS20" i="1" s="1"/>
  <c r="AR19" i="1"/>
  <c r="AS19" i="1" s="1"/>
  <c r="AK27" i="1"/>
  <c r="AL27" i="1" s="1"/>
  <c r="AK46" i="1"/>
  <c r="AL46" i="1" s="1"/>
  <c r="AK37" i="1"/>
  <c r="AL37" i="1" s="1"/>
  <c r="AR36" i="1"/>
  <c r="AS36" i="1" s="1"/>
  <c r="AD9" i="1"/>
  <c r="AE9" i="1" s="1"/>
  <c r="AD26" i="1"/>
  <c r="AE26" i="1" s="1"/>
  <c r="AD28" i="1"/>
  <c r="AE28" i="1" s="1"/>
  <c r="AD30" i="1"/>
  <c r="AE30" i="1" s="1"/>
  <c r="AD45" i="1"/>
  <c r="AE45" i="1" s="1"/>
  <c r="AD27" i="1"/>
  <c r="AE27" i="1" s="1"/>
  <c r="AD29" i="1"/>
  <c r="AE29" i="1" s="1"/>
  <c r="AD46" i="1"/>
  <c r="AE46" i="1" s="1"/>
  <c r="AD36" i="1"/>
  <c r="AE36" i="1" s="1"/>
  <c r="W35" i="1"/>
  <c r="X35" i="1" s="1"/>
  <c r="W37" i="1"/>
  <c r="X37" i="1" s="1"/>
  <c r="W39" i="1"/>
  <c r="X39" i="1" s="1"/>
  <c r="W36" i="1"/>
  <c r="X36" i="1" s="1"/>
  <c r="W44" i="1"/>
  <c r="X44" i="1" s="1"/>
  <c r="W46" i="1"/>
  <c r="X46" i="1" s="1"/>
  <c r="W48" i="1"/>
  <c r="X48" i="1" s="1"/>
  <c r="AK18" i="1"/>
  <c r="AL18" i="1" s="1"/>
  <c r="AK19" i="1"/>
  <c r="AL19" i="1" s="1"/>
  <c r="AR8" i="1"/>
  <c r="AS8" i="1" s="1"/>
  <c r="AK16" i="1"/>
  <c r="AL16" i="1" s="1"/>
  <c r="AK17" i="1"/>
  <c r="AL17" i="1" s="1"/>
  <c r="AR7" i="1"/>
  <c r="AS7" i="1" s="1"/>
  <c r="AR6" i="1"/>
  <c r="AS6" i="1" s="1"/>
  <c r="AD19" i="1"/>
  <c r="AE19" i="1" s="1"/>
  <c r="AK8" i="1"/>
  <c r="AL8" i="1" s="1"/>
  <c r="AD5" i="1"/>
  <c r="AE5" i="1" s="1"/>
  <c r="W16" i="1"/>
  <c r="X16" i="1" s="1"/>
  <c r="AE17" i="1"/>
  <c r="W18" i="1"/>
  <c r="X18" i="1" s="1"/>
  <c r="W17" i="1"/>
  <c r="X17" i="1" s="1"/>
  <c r="AE7" i="1"/>
  <c r="AK7" i="1"/>
  <c r="AL7" i="1" s="1"/>
  <c r="AD8" i="1"/>
  <c r="AE8" i="1" s="1"/>
  <c r="AD6" i="1"/>
  <c r="AE6" i="1" s="1"/>
  <c r="AK9" i="1"/>
  <c r="AL9" i="1" s="1"/>
  <c r="AR5" i="1"/>
  <c r="AS5" i="1" s="1"/>
  <c r="AK6" i="1"/>
  <c r="AL6" i="1" s="1"/>
  <c r="AK5" i="1"/>
  <c r="AL5" i="1" s="1"/>
  <c r="W6" i="1"/>
  <c r="X6" i="1" s="1"/>
  <c r="W5" i="1"/>
  <c r="X5" i="1" s="1"/>
  <c r="W8" i="1"/>
  <c r="X8" i="1" s="1"/>
  <c r="W7" i="1"/>
  <c r="X7" i="1" s="1"/>
  <c r="W9" i="1"/>
  <c r="X9" i="1" s="1"/>
</calcChain>
</file>

<file path=xl/sharedStrings.xml><?xml version="1.0" encoding="utf-8"?>
<sst xmlns="http://schemas.openxmlformats.org/spreadsheetml/2006/main" count="595" uniqueCount="86">
  <si>
    <t>LST</t>
  </si>
  <si>
    <t>IMD</t>
  </si>
  <si>
    <t>Fuel Poverty</t>
  </si>
  <si>
    <t>EPC below C</t>
  </si>
  <si>
    <t>Predominant period</t>
  </si>
  <si>
    <t>Very High</t>
  </si>
  <si>
    <t>High</t>
  </si>
  <si>
    <t>Medium</t>
  </si>
  <si>
    <t>Low</t>
  </si>
  <si>
    <t>Very low</t>
  </si>
  <si>
    <t>A</t>
  </si>
  <si>
    <t>B</t>
  </si>
  <si>
    <t>C</t>
  </si>
  <si>
    <t>D</t>
  </si>
  <si>
    <t>E</t>
  </si>
  <si>
    <t>CATEGORY</t>
  </si>
  <si>
    <t>TOTAL LSOA
SAMPLE</t>
  </si>
  <si>
    <t>TOTAL SAMPLE IN CLUSTER 1</t>
  </si>
  <si>
    <t>probablity mas function f</t>
  </si>
  <si>
    <t>lower cumulative distribution P (Lower Tail P-value)</t>
  </si>
  <si>
    <t>upper cumulative distribution Q (Upper Tail p-value)</t>
  </si>
  <si>
    <r>
      <rPr>
        <sz val="11"/>
        <color rgb="FFFF0000"/>
        <rFont val="Calibri"/>
        <family val="2"/>
        <scheme val="minor"/>
      </rPr>
      <t>over</t>
    </r>
    <r>
      <rPr>
        <sz val="11"/>
        <color theme="1"/>
        <rFont val="Calibri"/>
        <family val="2"/>
        <scheme val="minor"/>
      </rPr>
      <t>/</t>
    </r>
    <r>
      <rPr>
        <sz val="11"/>
        <color rgb="FF0070C0"/>
        <rFont val="Calibri"/>
        <family val="2"/>
        <scheme val="minor"/>
      </rPr>
      <t>under</t>
    </r>
  </si>
  <si>
    <t>Two-tailed p-value</t>
  </si>
  <si>
    <t>x-1</t>
  </si>
  <si>
    <t>TOTAL</t>
  </si>
  <si>
    <t>Cluster 1</t>
  </si>
  <si>
    <t>Cluster 2</t>
  </si>
  <si>
    <t>Cluster 3</t>
  </si>
  <si>
    <t>Cluster 4</t>
  </si>
  <si>
    <t>TOTAL SAMPLE IN CLUSTER 2</t>
  </si>
  <si>
    <t>TOTAL SAMPLE IN CLUSTER 3</t>
  </si>
  <si>
    <t>TOTAL SAMPLE IN CLUSTER 4</t>
  </si>
  <si>
    <t xml:space="preserve">Fue Poverty </t>
  </si>
  <si>
    <t xml:space="preserve">&lt; EPC C </t>
  </si>
  <si>
    <t>Predominant age band</t>
  </si>
  <si>
    <t>FP</t>
  </si>
  <si>
    <t>EPC C</t>
  </si>
  <si>
    <t>PAB</t>
  </si>
  <si>
    <t>TOTAL SAMPLE IN CLUSTER 5</t>
  </si>
  <si>
    <r>
      <rPr>
        <sz val="11"/>
        <color rgb="FFFF0000"/>
        <rFont val="Calibri"/>
        <family val="2"/>
        <scheme val="minor"/>
      </rPr>
      <t>over</t>
    </r>
    <r>
      <rPr>
        <sz val="11"/>
        <color theme="1"/>
        <rFont val="Calibri"/>
        <family val="2"/>
        <scheme val="minor"/>
      </rPr>
      <t>/</t>
    </r>
    <r>
      <rPr>
        <sz val="11"/>
        <color rgb="FF0070C0"/>
        <rFont val="Calibri"/>
        <family val="2"/>
        <scheme val="minor"/>
      </rPr>
      <t>under</t>
    </r>
  </si>
  <si>
    <t>Cluster 5</t>
  </si>
  <si>
    <t>(++)</t>
  </si>
  <si>
    <t>(+)</t>
  </si>
  <si>
    <t>(-)</t>
  </si>
  <si>
    <t>(--)</t>
  </si>
  <si>
    <t>Cl1_MT</t>
  </si>
  <si>
    <t>Cl1_MT2</t>
  </si>
  <si>
    <t>Cl1_SD</t>
  </si>
  <si>
    <t>Cl1_D</t>
  </si>
  <si>
    <t>Cl1_ET</t>
  </si>
  <si>
    <t>Cl2_MT</t>
  </si>
  <si>
    <t>Cl2_MT2</t>
  </si>
  <si>
    <t>Cl2_SD</t>
  </si>
  <si>
    <t>Cl2_D</t>
  </si>
  <si>
    <t>Cl2_MT3</t>
  </si>
  <si>
    <t>Cl3_MT</t>
  </si>
  <si>
    <t>Cl3_MT2</t>
  </si>
  <si>
    <t>Cl3_SD</t>
  </si>
  <si>
    <t>Cl3_D</t>
  </si>
  <si>
    <t>Cl3_ET</t>
  </si>
  <si>
    <t>Cl4_MT</t>
  </si>
  <si>
    <t>Cl4_MT2</t>
  </si>
  <si>
    <t>Cl4_SD</t>
  </si>
  <si>
    <t>Cl4_D</t>
  </si>
  <si>
    <t>Cl4_ET</t>
  </si>
  <si>
    <t>Cl5_MT</t>
  </si>
  <si>
    <t>Cl5_MT2</t>
  </si>
  <si>
    <t>Cl5_SD</t>
  </si>
  <si>
    <t>Cl5_D</t>
  </si>
  <si>
    <t>Cl5_ET</t>
  </si>
  <si>
    <t>Y</t>
  </si>
  <si>
    <t>N</t>
  </si>
  <si>
    <t>Higher</t>
  </si>
  <si>
    <t xml:space="preserve">Lower </t>
  </si>
  <si>
    <t>a) Clustering enrichment</t>
  </si>
  <si>
    <t>c) Hard to decarbonise</t>
  </si>
  <si>
    <t xml:space="preserve">b) Need for retrofit </t>
  </si>
  <si>
    <t>163,165,0</t>
  </si>
  <si>
    <t>0,165,183</t>
  </si>
  <si>
    <t>0,191,125</t>
  </si>
  <si>
    <t>PBP</t>
  </si>
  <si>
    <t>B. Clustering enrichment</t>
  </si>
  <si>
    <t xml:space="preserve">C. Need for retrofit </t>
  </si>
  <si>
    <t>D. Hard to decarbonise</t>
  </si>
  <si>
    <t>EPC &lt; C</t>
  </si>
  <si>
    <t>EPC&lt;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</si>
</sst>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22313F"/>
      <name val="Times New Roman"/>
      <family val="1"/>
    </font>
    <font>
      <sz val="15"/>
      <color rgb="FFFF0000"/>
      <name val="Calibri"/>
      <family val="2"/>
      <scheme val="minor"/>
    </font>
    <font>
      <sz val="15"/>
      <color theme="4"/>
      <name val="Calibri"/>
      <family val="2"/>
      <scheme val="minor"/>
    </font>
    <font>
      <b/>
      <sz val="11"/>
      <color rgb="FF22313F"/>
      <name val="Times New Roman"/>
      <family val="1"/>
    </font>
    <font>
      <sz val="11"/>
      <color theme="1" tint="0.1499984740745262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theme="1" tint="0.249977111117893"/>
      <name val="Calibri Light"/>
      <family val="2"/>
      <scheme val="major"/>
    </font>
    <font>
      <sz val="10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3"/>
      <color theme="1" tint="0.14999847407452621"/>
      <name val="Calibri Light"/>
      <family val="2"/>
      <scheme val="major"/>
    </font>
    <font>
      <sz val="13"/>
      <color theme="1" tint="0.249977111117893"/>
      <name val="Calibri Light"/>
      <family val="2"/>
      <scheme val="major"/>
    </font>
    <font>
      <sz val="13"/>
      <color theme="1" tint="0.34998626667073579"/>
      <name val="Calibri Light"/>
      <family val="2"/>
      <scheme val="major"/>
    </font>
    <font>
      <b/>
      <sz val="13"/>
      <color theme="1" tint="0.34998626667073579"/>
      <name val="Calibri Light"/>
      <family val="2"/>
      <scheme val="major"/>
    </font>
    <font>
      <sz val="13"/>
      <color theme="2" tint="-0.74999237037263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theme="1" tint="0.249977111117893"/>
      <name val="Calibri Light"/>
      <family val="2"/>
      <scheme val="major"/>
    </font>
    <font>
      <sz val="12"/>
      <color theme="2" tint="-0.249977111117893"/>
      <name val="Calibri"/>
      <family val="2"/>
      <scheme val="minor"/>
    </font>
    <font>
      <sz val="12"/>
      <color theme="1" tint="0.1499984740745262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8766D"/>
        <bgColor indexed="64"/>
      </patternFill>
    </fill>
    <fill>
      <patternFill patternType="solid">
        <fgColor rgb="FF8F5AB8"/>
        <bgColor indexed="64"/>
      </patternFill>
    </fill>
    <fill>
      <patternFill patternType="solid">
        <fgColor rgb="FF5CB4B7"/>
        <bgColor indexed="64"/>
      </patternFill>
    </fill>
    <fill>
      <patternFill patternType="solid">
        <fgColor rgb="FF00BF7D"/>
        <bgColor indexed="64"/>
      </patternFill>
    </fill>
    <fill>
      <patternFill patternType="solid">
        <fgColor rgb="FFA3A500"/>
        <bgColor indexed="64"/>
      </patternFill>
    </fill>
    <fill>
      <patternFill patternType="solid">
        <fgColor rgb="FFC77CFF"/>
        <bgColor indexed="64"/>
      </patternFill>
    </fill>
    <fill>
      <patternFill patternType="solid">
        <fgColor rgb="FF00A5B7"/>
        <bgColor indexed="64"/>
      </patternFill>
    </fill>
    <fill>
      <patternFill patternType="solid">
        <fgColor rgb="FFDAD6C4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7" borderId="5" xfId="0" applyFill="1" applyBorder="1"/>
    <xf numFmtId="0" fontId="0" fillId="7" borderId="0" xfId="0" applyFill="1"/>
    <xf numFmtId="0" fontId="0" fillId="7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7" fillId="0" borderId="0" xfId="0" applyFont="1"/>
    <xf numFmtId="164" fontId="4" fillId="0" borderId="0" xfId="0" applyNumberFormat="1" applyFont="1"/>
    <xf numFmtId="0" fontId="8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Border="1" applyAlignment="1">
      <alignment horizontal="center" vertical="center" wrapText="1"/>
    </xf>
    <xf numFmtId="0" fontId="0" fillId="8" borderId="0" xfId="0" applyFill="1"/>
    <xf numFmtId="0" fontId="0" fillId="7" borderId="6" xfId="0" applyFill="1" applyBorder="1"/>
    <xf numFmtId="0" fontId="7" fillId="7" borderId="0" xfId="0" applyFont="1" applyFill="1"/>
    <xf numFmtId="0" fontId="11" fillId="0" borderId="0" xfId="0" applyFont="1"/>
    <xf numFmtId="0" fontId="0" fillId="7" borderId="8" xfId="0" applyFill="1" applyBorder="1"/>
    <xf numFmtId="0" fontId="12" fillId="0" borderId="0" xfId="0" applyFont="1"/>
    <xf numFmtId="0" fontId="13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0" fillId="9" borderId="0" xfId="0" applyFill="1"/>
    <xf numFmtId="0" fontId="16" fillId="0" borderId="0" xfId="0" applyFont="1" applyAlignment="1">
      <alignment textRotation="90"/>
    </xf>
    <xf numFmtId="0" fontId="14" fillId="0" borderId="0" xfId="0" applyFont="1"/>
    <xf numFmtId="0" fontId="0" fillId="14" borderId="0" xfId="0" applyFill="1"/>
    <xf numFmtId="0" fontId="0" fillId="13" borderId="0" xfId="0" applyFill="1"/>
    <xf numFmtId="0" fontId="0" fillId="15" borderId="0" xfId="0" applyFill="1"/>
    <xf numFmtId="0" fontId="0" fillId="12" borderId="0" xfId="0" applyFill="1"/>
    <xf numFmtId="2" fontId="0" fillId="7" borderId="3" xfId="0" applyNumberFormat="1" applyFill="1" applyBorder="1"/>
    <xf numFmtId="2" fontId="0" fillId="7" borderId="0" xfId="0" applyNumberFormat="1" applyFill="1"/>
    <xf numFmtId="2" fontId="0" fillId="0" borderId="3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7" borderId="7" xfId="0" applyNumberFormat="1" applyFill="1" applyBorder="1"/>
    <xf numFmtId="0" fontId="0" fillId="0" borderId="12" xfId="0" applyBorder="1"/>
    <xf numFmtId="0" fontId="17" fillId="0" borderId="2" xfId="0" applyFont="1" applyBorder="1"/>
    <xf numFmtId="0" fontId="17" fillId="0" borderId="5" xfId="0" applyFont="1" applyBorder="1"/>
    <xf numFmtId="0" fontId="17" fillId="0" borderId="0" xfId="0" applyFont="1"/>
    <xf numFmtId="2" fontId="17" fillId="0" borderId="7" xfId="0" applyNumberFormat="1" applyFont="1" applyBorder="1"/>
    <xf numFmtId="0" fontId="17" fillId="0" borderId="7" xfId="0" applyFont="1" applyBorder="1"/>
    <xf numFmtId="2" fontId="17" fillId="0" borderId="0" xfId="0" applyNumberFormat="1" applyFont="1"/>
    <xf numFmtId="2" fontId="17" fillId="0" borderId="3" xfId="0" applyNumberFormat="1" applyFont="1" applyBorder="1"/>
    <xf numFmtId="0" fontId="17" fillId="0" borderId="3" xfId="0" applyFont="1" applyBorder="1"/>
    <xf numFmtId="2" fontId="0" fillId="0" borderId="13" xfId="0" applyNumberFormat="1" applyBorder="1"/>
    <xf numFmtId="2" fontId="17" fillId="0" borderId="12" xfId="0" applyNumberFormat="1" applyFont="1" applyBorder="1"/>
    <xf numFmtId="2" fontId="0" fillId="0" borderId="12" xfId="0" applyNumberFormat="1" applyBorder="1"/>
    <xf numFmtId="2" fontId="0" fillId="7" borderId="12" xfId="0" applyNumberFormat="1" applyFill="1" applyBorder="1"/>
    <xf numFmtId="2" fontId="0" fillId="7" borderId="14" xfId="0" applyNumberFormat="1" applyFill="1" applyBorder="1"/>
    <xf numFmtId="2" fontId="17" fillId="0" borderId="15" xfId="0" applyNumberFormat="1" applyFont="1" applyBorder="1"/>
    <xf numFmtId="2" fontId="0" fillId="7" borderId="16" xfId="0" applyNumberFormat="1" applyFill="1" applyBorder="1"/>
    <xf numFmtId="2" fontId="17" fillId="0" borderId="17" xfId="0" applyNumberFormat="1" applyFont="1" applyBorder="1"/>
    <xf numFmtId="2" fontId="17" fillId="0" borderId="18" xfId="0" applyNumberFormat="1" applyFont="1" applyBorder="1"/>
    <xf numFmtId="2" fontId="0" fillId="7" borderId="18" xfId="0" applyNumberFormat="1" applyFill="1" applyBorder="1"/>
    <xf numFmtId="2" fontId="0" fillId="7" borderId="19" xfId="0" applyNumberFormat="1" applyFill="1" applyBorder="1"/>
    <xf numFmtId="2" fontId="0" fillId="0" borderId="16" xfId="0" applyNumberFormat="1" applyBorder="1"/>
    <xf numFmtId="2" fontId="0" fillId="0" borderId="15" xfId="0" applyNumberFormat="1" applyBorder="1"/>
    <xf numFmtId="2" fontId="17" fillId="0" borderId="16" xfId="0" applyNumberFormat="1" applyFon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7" borderId="13" xfId="0" applyNumberFormat="1" applyFill="1" applyBorder="1"/>
    <xf numFmtId="2" fontId="0" fillId="0" borderId="14" xfId="0" applyNumberFormat="1" applyBorder="1"/>
    <xf numFmtId="2" fontId="0" fillId="7" borderId="15" xfId="0" applyNumberFormat="1" applyFill="1" applyBorder="1"/>
    <xf numFmtId="0" fontId="0" fillId="16" borderId="6" xfId="0" applyFill="1" applyBorder="1"/>
    <xf numFmtId="0" fontId="0" fillId="16" borderId="0" xfId="0" applyFill="1"/>
    <xf numFmtId="0" fontId="0" fillId="16" borderId="3" xfId="0" applyFill="1" applyBorder="1"/>
    <xf numFmtId="0" fontId="0" fillId="16" borderId="7" xfId="0" applyFill="1" applyBorder="1"/>
    <xf numFmtId="0" fontId="0" fillId="16" borderId="4" xfId="0" applyFill="1" applyBorder="1"/>
    <xf numFmtId="0" fontId="0" fillId="16" borderId="2" xfId="0" applyFill="1" applyBorder="1"/>
    <xf numFmtId="0" fontId="0" fillId="16" borderId="10" xfId="0" applyFill="1" applyBorder="1"/>
    <xf numFmtId="0" fontId="0" fillId="16" borderId="11" xfId="0" applyFill="1" applyBorder="1"/>
    <xf numFmtId="0" fontId="18" fillId="0" borderId="0" xfId="0" applyFont="1"/>
    <xf numFmtId="0" fontId="0" fillId="0" borderId="0" xfId="0" applyAlignment="1">
      <alignment textRotation="90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3" fillId="0" borderId="0" xfId="0" quotePrefix="1" applyFont="1" applyAlignment="1">
      <alignment horizontal="center"/>
    </xf>
    <xf numFmtId="0" fontId="21" fillId="0" borderId="2" xfId="0" applyFont="1" applyBorder="1"/>
    <xf numFmtId="0" fontId="21" fillId="7" borderId="3" xfId="0" applyFont="1" applyFill="1" applyBorder="1"/>
    <xf numFmtId="0" fontId="21" fillId="0" borderId="3" xfId="0" applyFont="1" applyBorder="1"/>
    <xf numFmtId="0" fontId="21" fillId="0" borderId="4" xfId="0" applyFont="1" applyBorder="1"/>
    <xf numFmtId="0" fontId="21" fillId="7" borderId="4" xfId="0" applyFont="1" applyFill="1" applyBorder="1"/>
    <xf numFmtId="0" fontId="21" fillId="7" borderId="2" xfId="0" applyFont="1" applyFill="1" applyBorder="1"/>
    <xf numFmtId="0" fontId="23" fillId="0" borderId="0" xfId="0" applyFont="1" applyAlignment="1">
      <alignment horizontal="center"/>
    </xf>
    <xf numFmtId="0" fontId="21" fillId="0" borderId="5" xfId="0" applyFont="1" applyBorder="1"/>
    <xf numFmtId="0" fontId="21" fillId="7" borderId="0" xfId="0" applyFont="1" applyFill="1"/>
    <xf numFmtId="0" fontId="21" fillId="0" borderId="1" xfId="0" applyFont="1" applyBorder="1"/>
    <xf numFmtId="0" fontId="21" fillId="7" borderId="5" xfId="0" applyFont="1" applyFill="1" applyBorder="1"/>
    <xf numFmtId="0" fontId="21" fillId="7" borderId="1" xfId="0" applyFont="1" applyFill="1" applyBorder="1"/>
    <xf numFmtId="0" fontId="21" fillId="0" borderId="6" xfId="0" applyFont="1" applyBorder="1"/>
    <xf numFmtId="0" fontId="21" fillId="0" borderId="7" xfId="0" applyFont="1" applyBorder="1"/>
    <xf numFmtId="0" fontId="21" fillId="0" borderId="8" xfId="0" applyFont="1" applyBorder="1"/>
    <xf numFmtId="0" fontId="21" fillId="7" borderId="7" xfId="0" applyFont="1" applyFill="1" applyBorder="1"/>
    <xf numFmtId="0" fontId="21" fillId="7" borderId="8" xfId="0" applyFont="1" applyFill="1" applyBorder="1"/>
    <xf numFmtId="0" fontId="21" fillId="7" borderId="6" xfId="0" applyFont="1" applyFill="1" applyBorder="1"/>
    <xf numFmtId="0" fontId="21" fillId="0" borderId="0" xfId="0" applyFont="1" applyAlignment="1">
      <alignment textRotation="90"/>
    </xf>
    <xf numFmtId="0" fontId="24" fillId="0" borderId="0" xfId="0" applyFont="1" applyAlignment="1">
      <alignment horizontal="center" textRotation="90"/>
    </xf>
    <xf numFmtId="0" fontId="25" fillId="0" borderId="0" xfId="0" applyFont="1"/>
    <xf numFmtId="0" fontId="24" fillId="0" borderId="0" xfId="0" applyFont="1"/>
    <xf numFmtId="0" fontId="21" fillId="16" borderId="3" xfId="0" applyFont="1" applyFill="1" applyBorder="1"/>
    <xf numFmtId="0" fontId="21" fillId="16" borderId="4" xfId="0" applyFont="1" applyFill="1" applyBorder="1"/>
    <xf numFmtId="0" fontId="21" fillId="16" borderId="2" xfId="0" applyFont="1" applyFill="1" applyBorder="1"/>
    <xf numFmtId="0" fontId="21" fillId="16" borderId="6" xfId="0" applyFont="1" applyFill="1" applyBorder="1"/>
    <xf numFmtId="0" fontId="21" fillId="16" borderId="7" xfId="0" applyFont="1" applyFill="1" applyBorder="1"/>
    <xf numFmtId="0" fontId="26" fillId="0" borderId="0" xfId="0" applyFont="1" applyAlignment="1">
      <alignment textRotation="90"/>
    </xf>
    <xf numFmtId="0" fontId="21" fillId="0" borderId="9" xfId="0" applyFont="1" applyBorder="1"/>
    <xf numFmtId="0" fontId="21" fillId="16" borderId="10" xfId="0" applyFont="1" applyFill="1" applyBorder="1"/>
    <xf numFmtId="0" fontId="21" fillId="0" borderId="10" xfId="0" applyFont="1" applyBorder="1"/>
    <xf numFmtId="0" fontId="21" fillId="16" borderId="11" xfId="0" applyFont="1" applyFill="1" applyBorder="1"/>
    <xf numFmtId="0" fontId="21" fillId="0" borderId="11" xfId="0" applyFont="1" applyBorder="1"/>
    <xf numFmtId="0" fontId="27" fillId="0" borderId="0" xfId="0" applyFont="1"/>
    <xf numFmtId="0" fontId="28" fillId="0" borderId="0" xfId="0" quotePrefix="1" applyFont="1" applyAlignment="1">
      <alignment horizontal="center"/>
    </xf>
    <xf numFmtId="0" fontId="29" fillId="0" borderId="2" xfId="0" applyFont="1" applyBorder="1"/>
    <xf numFmtId="2" fontId="27" fillId="7" borderId="3" xfId="0" applyNumberFormat="1" applyFont="1" applyFill="1" applyBorder="1"/>
    <xf numFmtId="0" fontId="27" fillId="7" borderId="3" xfId="0" applyFont="1" applyFill="1" applyBorder="1"/>
    <xf numFmtId="2" fontId="27" fillId="0" borderId="3" xfId="0" applyNumberFormat="1" applyFont="1" applyBorder="1"/>
    <xf numFmtId="0" fontId="29" fillId="0" borderId="3" xfId="0" applyFont="1" applyBorder="1"/>
    <xf numFmtId="2" fontId="27" fillId="0" borderId="13" xfId="0" applyNumberFormat="1" applyFont="1" applyBorder="1"/>
    <xf numFmtId="2" fontId="29" fillId="0" borderId="12" xfId="0" applyNumberFormat="1" applyFont="1" applyBorder="1"/>
    <xf numFmtId="2" fontId="27" fillId="0" borderId="12" xfId="0" applyNumberFormat="1" applyFont="1" applyBorder="1"/>
    <xf numFmtId="2" fontId="27" fillId="7" borderId="12" xfId="0" applyNumberFormat="1" applyFont="1" applyFill="1" applyBorder="1"/>
    <xf numFmtId="2" fontId="27" fillId="7" borderId="14" xfId="0" applyNumberFormat="1" applyFont="1" applyFill="1" applyBorder="1"/>
    <xf numFmtId="2" fontId="29" fillId="0" borderId="3" xfId="0" applyNumberFormat="1" applyFont="1" applyBorder="1"/>
    <xf numFmtId="2" fontId="27" fillId="7" borderId="13" xfId="0" applyNumberFormat="1" applyFont="1" applyFill="1" applyBorder="1"/>
    <xf numFmtId="2" fontId="27" fillId="0" borderId="14" xfId="0" applyNumberFormat="1" applyFont="1" applyBorder="1"/>
    <xf numFmtId="0" fontId="28" fillId="0" borderId="0" xfId="0" applyFont="1" applyAlignment="1">
      <alignment horizontal="center"/>
    </xf>
    <xf numFmtId="0" fontId="27" fillId="0" borderId="5" xfId="0" applyFont="1" applyBorder="1"/>
    <xf numFmtId="2" fontId="27" fillId="7" borderId="0" xfId="0" applyNumberFormat="1" applyFont="1" applyFill="1"/>
    <xf numFmtId="2" fontId="29" fillId="0" borderId="15" xfId="0" applyNumberFormat="1" applyFont="1" applyBorder="1"/>
    <xf numFmtId="2" fontId="29" fillId="0" borderId="0" xfId="0" applyNumberFormat="1" applyFont="1"/>
    <xf numFmtId="2" fontId="27" fillId="0" borderId="16" xfId="0" applyNumberFormat="1" applyFont="1" applyBorder="1"/>
    <xf numFmtId="2" fontId="27" fillId="0" borderId="0" xfId="0" applyNumberFormat="1" applyFont="1"/>
    <xf numFmtId="2" fontId="27" fillId="0" borderId="15" xfId="0" applyNumberFormat="1" applyFont="1" applyBorder="1"/>
    <xf numFmtId="2" fontId="27" fillId="7" borderId="15" xfId="0" applyNumberFormat="1" applyFont="1" applyFill="1" applyBorder="1"/>
    <xf numFmtId="2" fontId="27" fillId="7" borderId="16" xfId="0" applyNumberFormat="1" applyFont="1" applyFill="1" applyBorder="1"/>
    <xf numFmtId="0" fontId="27" fillId="7" borderId="5" xfId="0" applyFont="1" applyFill="1" applyBorder="1"/>
    <xf numFmtId="0" fontId="29" fillId="0" borderId="5" xfId="0" applyFont="1" applyBorder="1"/>
    <xf numFmtId="0" fontId="29" fillId="0" borderId="0" xfId="0" applyFont="1"/>
    <xf numFmtId="0" fontId="27" fillId="7" borderId="0" xfId="0" applyFont="1" applyFill="1"/>
    <xf numFmtId="2" fontId="29" fillId="0" borderId="16" xfId="0" applyNumberFormat="1" applyFont="1" applyBorder="1"/>
    <xf numFmtId="0" fontId="27" fillId="0" borderId="6" xfId="0" applyFont="1" applyBorder="1"/>
    <xf numFmtId="2" fontId="29" fillId="0" borderId="7" xfId="0" applyNumberFormat="1" applyFont="1" applyBorder="1"/>
    <xf numFmtId="0" fontId="29" fillId="0" borderId="7" xfId="0" applyFont="1" applyBorder="1"/>
    <xf numFmtId="0" fontId="27" fillId="0" borderId="7" xfId="0" applyFont="1" applyBorder="1"/>
    <xf numFmtId="2" fontId="29" fillId="0" borderId="17" xfId="0" applyNumberFormat="1" applyFont="1" applyBorder="1"/>
    <xf numFmtId="2" fontId="29" fillId="0" borderId="18" xfId="0" applyNumberFormat="1" applyFont="1" applyBorder="1"/>
    <xf numFmtId="2" fontId="27" fillId="7" borderId="18" xfId="0" applyNumberFormat="1" applyFont="1" applyFill="1" applyBorder="1"/>
    <xf numFmtId="2" fontId="27" fillId="7" borderId="19" xfId="0" applyNumberFormat="1" applyFont="1" applyFill="1" applyBorder="1"/>
    <xf numFmtId="2" fontId="27" fillId="7" borderId="7" xfId="0" applyNumberFormat="1" applyFont="1" applyFill="1" applyBorder="1"/>
    <xf numFmtId="2" fontId="27" fillId="0" borderId="7" xfId="0" applyNumberFormat="1" applyFont="1" applyBorder="1"/>
    <xf numFmtId="2" fontId="27" fillId="0" borderId="17" xfId="0" applyNumberFormat="1" applyFont="1" applyBorder="1"/>
    <xf numFmtId="2" fontId="27" fillId="0" borderId="18" xfId="0" applyNumberFormat="1" applyFont="1" applyBorder="1"/>
    <xf numFmtId="2" fontId="27" fillId="0" borderId="19" xfId="0" applyNumberFormat="1" applyFont="1" applyBorder="1"/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2" fillId="9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30" fillId="13" borderId="0" xfId="0" applyFont="1" applyFill="1" applyAlignment="1">
      <alignment horizontal="center"/>
    </xf>
    <xf numFmtId="0" fontId="30" fillId="11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D6C4"/>
      <color rgb="FF00BF7D"/>
      <color rgb="FF00A5B7"/>
      <color rgb="FFA3A500"/>
      <color rgb="FFC77CFF"/>
      <color rgb="FFF876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1878-9CE6-40BE-B669-3E3F8EFAC636}">
  <dimension ref="A1:AZ179"/>
  <sheetViews>
    <sheetView tabSelected="1" zoomScale="60" zoomScaleNormal="60" workbookViewId="0">
      <selection activeCell="AY38" sqref="AY38"/>
    </sheetView>
  </sheetViews>
  <sheetFormatPr defaultRowHeight="14.5" x14ac:dyDescent="0.35"/>
  <cols>
    <col min="16" max="29" width="10.6328125" customWidth="1"/>
    <col min="30" max="30" width="16.453125" bestFit="1" customWidth="1"/>
    <col min="31" max="31" width="14" bestFit="1" customWidth="1"/>
    <col min="32" max="33" width="8.81640625" bestFit="1" customWidth="1"/>
    <col min="34" max="34" width="14" bestFit="1" customWidth="1"/>
    <col min="35" max="35" width="12.81640625" bestFit="1" customWidth="1"/>
    <col min="36" max="36" width="8.81640625" bestFit="1" customWidth="1"/>
    <col min="37" max="37" width="16.36328125" bestFit="1" customWidth="1"/>
    <col min="38" max="40" width="8.81640625" bestFit="1" customWidth="1"/>
    <col min="41" max="41" width="14" bestFit="1" customWidth="1"/>
    <col min="42" max="45" width="8.81640625" bestFit="1" customWidth="1"/>
  </cols>
  <sheetData>
    <row r="1" spans="1:52" x14ac:dyDescent="0.35">
      <c r="O1" s="9"/>
      <c r="Q1" s="9"/>
      <c r="X1" s="9"/>
    </row>
    <row r="2" spans="1:52" x14ac:dyDescent="0.35">
      <c r="O2" s="9"/>
      <c r="Q2" s="9"/>
      <c r="X2" s="9"/>
    </row>
    <row r="3" spans="1:52" x14ac:dyDescent="0.35"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O3" s="9"/>
      <c r="P3" s="12"/>
      <c r="Q3" s="13"/>
      <c r="R3" s="12"/>
      <c r="S3" s="12"/>
      <c r="T3" s="12"/>
      <c r="U3" s="12"/>
      <c r="V3" s="12"/>
      <c r="W3" s="12"/>
      <c r="X3" s="13"/>
      <c r="Y3" s="12"/>
      <c r="Z3" s="12"/>
      <c r="AA3" s="12"/>
      <c r="AB3" s="12"/>
      <c r="AC3" s="12"/>
      <c r="AD3" s="12"/>
      <c r="AE3" s="12" t="s">
        <v>0</v>
      </c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</row>
    <row r="4" spans="1:52" ht="116" x14ac:dyDescent="0.35">
      <c r="I4" s="1" t="s">
        <v>0</v>
      </c>
      <c r="J4" s="1" t="s">
        <v>1</v>
      </c>
      <c r="K4" s="1" t="s">
        <v>2</v>
      </c>
      <c r="L4" s="2" t="s">
        <v>3</v>
      </c>
      <c r="M4" s="2" t="s">
        <v>4</v>
      </c>
      <c r="N4" s="1" t="s">
        <v>24</v>
      </c>
      <c r="O4" s="9"/>
      <c r="P4" s="4" t="s">
        <v>15</v>
      </c>
      <c r="Q4" s="11" t="s">
        <v>16</v>
      </c>
      <c r="R4" s="5" t="s">
        <v>17</v>
      </c>
      <c r="S4" s="4" t="s">
        <v>23</v>
      </c>
      <c r="T4" s="6" t="s">
        <v>18</v>
      </c>
      <c r="U4" s="7" t="s">
        <v>19</v>
      </c>
      <c r="V4" s="8" t="s">
        <v>20</v>
      </c>
      <c r="W4" s="6" t="s">
        <v>39</v>
      </c>
      <c r="X4" s="38" t="s">
        <v>22</v>
      </c>
      <c r="Y4" s="5" t="s">
        <v>29</v>
      </c>
      <c r="Z4" s="4" t="s">
        <v>23</v>
      </c>
      <c r="AA4" s="6" t="s">
        <v>18</v>
      </c>
      <c r="AB4" s="7" t="s">
        <v>19</v>
      </c>
      <c r="AC4" s="8" t="s">
        <v>20</v>
      </c>
      <c r="AD4" s="6" t="s">
        <v>39</v>
      </c>
      <c r="AE4" s="38" t="s">
        <v>22</v>
      </c>
      <c r="AF4" s="5" t="s">
        <v>30</v>
      </c>
      <c r="AG4" s="4" t="s">
        <v>23</v>
      </c>
      <c r="AH4" s="6" t="s">
        <v>18</v>
      </c>
      <c r="AI4" s="7" t="s">
        <v>19</v>
      </c>
      <c r="AJ4" s="8" t="s">
        <v>20</v>
      </c>
      <c r="AK4" s="6" t="s">
        <v>39</v>
      </c>
      <c r="AL4" s="38" t="s">
        <v>22</v>
      </c>
      <c r="AM4" s="5" t="s">
        <v>31</v>
      </c>
      <c r="AN4" s="4" t="s">
        <v>23</v>
      </c>
      <c r="AO4" s="6" t="s">
        <v>18</v>
      </c>
      <c r="AP4" s="7" t="s">
        <v>19</v>
      </c>
      <c r="AQ4" s="8" t="s">
        <v>20</v>
      </c>
      <c r="AR4" s="6" t="s">
        <v>39</v>
      </c>
      <c r="AS4" s="38" t="s">
        <v>22</v>
      </c>
      <c r="AT4" s="5" t="s">
        <v>38</v>
      </c>
      <c r="AU4" s="4" t="s">
        <v>23</v>
      </c>
      <c r="AV4" s="6" t="s">
        <v>18</v>
      </c>
      <c r="AW4" s="7" t="s">
        <v>19</v>
      </c>
      <c r="AX4" s="8" t="s">
        <v>20</v>
      </c>
      <c r="AY4" s="6" t="s">
        <v>21</v>
      </c>
      <c r="AZ4" s="10" t="s">
        <v>22</v>
      </c>
    </row>
    <row r="5" spans="1:52" ht="19.5" x14ac:dyDescent="0.45">
      <c r="A5">
        <v>69</v>
      </c>
      <c r="B5">
        <v>32</v>
      </c>
      <c r="C5">
        <v>15</v>
      </c>
      <c r="D5">
        <v>11</v>
      </c>
      <c r="E5">
        <v>7</v>
      </c>
      <c r="F5">
        <v>4</v>
      </c>
      <c r="H5" t="s">
        <v>5</v>
      </c>
      <c r="I5">
        <v>6</v>
      </c>
      <c r="J5" s="39">
        <v>3</v>
      </c>
      <c r="K5" s="16">
        <v>3</v>
      </c>
      <c r="L5" s="19">
        <v>2</v>
      </c>
      <c r="M5" s="20">
        <v>15</v>
      </c>
      <c r="N5">
        <f>SUM(I5:M5)</f>
        <v>29</v>
      </c>
      <c r="O5" s="9"/>
      <c r="P5" t="s">
        <v>5</v>
      </c>
      <c r="Q5" s="9">
        <v>6</v>
      </c>
      <c r="R5">
        <v>0</v>
      </c>
      <c r="S5">
        <f>R5-1</f>
        <v>-1</v>
      </c>
      <c r="T5">
        <f>_xlfn.HYPGEOM.DIST(R5,B5,Q5,A5,FALSE)</f>
        <v>1.9393001547446696E-2</v>
      </c>
      <c r="U5" s="15">
        <f>_xlfn.HYPGEOM.DIST(R5,B5,Q5,A5,TRUE)</f>
        <v>1.9393001547446696E-2</v>
      </c>
      <c r="V5" s="14">
        <f>1-_xlfn.HYPGEOM.DIST(R5,B5,Q5,A5,TRUE)</f>
        <v>0.98060699845255328</v>
      </c>
      <c r="W5" s="15">
        <f>MIN(U5,V5)</f>
        <v>1.9393001547446696E-2</v>
      </c>
      <c r="X5" s="9">
        <f>2*W5</f>
        <v>3.8786003094893391E-2</v>
      </c>
      <c r="Y5">
        <v>2</v>
      </c>
      <c r="Z5">
        <f>Y5-1</f>
        <v>1</v>
      </c>
      <c r="AA5">
        <f>_xlfn.HYPGEOM.DIST(Y5,C5,Q5,A5,FALSE)</f>
        <v>0.27700246298153502</v>
      </c>
      <c r="AB5" s="15">
        <f>_xlfn.HYPGEOM.DIST(Y5,C5,Q5,A5,TRUE)</f>
        <v>0.8881666273376202</v>
      </c>
      <c r="AC5" s="14">
        <f>1-_xlfn.HYPGEOM.DIST(Y5,B5,Q5,A5,TRUE)</f>
        <v>0.59098396736294245</v>
      </c>
      <c r="AD5" s="14">
        <f>MIN(AB5,AC5)</f>
        <v>0.59098396736294245</v>
      </c>
      <c r="AE5" s="9">
        <f>2*AD5</f>
        <v>1.1819679347258849</v>
      </c>
      <c r="AF5">
        <v>3</v>
      </c>
      <c r="AG5">
        <f>AF5-1</f>
        <v>2</v>
      </c>
      <c r="AH5">
        <f>_xlfn.HYPGEOM.DIST(AF5,D5,Q5,A5,FALSE)</f>
        <v>4.2470365074098342E-2</v>
      </c>
      <c r="AI5" s="15">
        <f>_xlfn.HYPGEOM.DIST(AF5,D5,Q5,A5,TRUE)</f>
        <v>0.99522222156970408</v>
      </c>
      <c r="AJ5" s="14">
        <f>1-_xlfn.HYPGEOM.DIST(AF5,D5,Q5,A5,TRUE)</f>
        <v>4.7777784302959203E-3</v>
      </c>
      <c r="AK5" s="44">
        <f>MIN(AI5,AJ5)</f>
        <v>4.7777784302959203E-3</v>
      </c>
      <c r="AL5" s="9">
        <f>2*AK5</f>
        <v>9.5555568605918406E-3</v>
      </c>
      <c r="AM5">
        <v>0</v>
      </c>
      <c r="AN5">
        <f>AM5-1</f>
        <v>-1</v>
      </c>
      <c r="AO5">
        <f>_xlfn.HYPGEOM.DIST(AM5,E5,Q5,A5,FALSE)</f>
        <v>0.51281127283031103</v>
      </c>
      <c r="AP5" s="15">
        <f>_xlfn.HYPGEOM.DIST(AM5,E5,Q5,A5,TRUE)</f>
        <v>0.51281127283031103</v>
      </c>
      <c r="AQ5" s="14">
        <f>1-_xlfn.HYPGEOM.DIST(AM5,E5,Q5,A5,TRUE)</f>
        <v>0.48718872716968897</v>
      </c>
      <c r="AR5" s="14">
        <f>MIN(AP5,AQ5)</f>
        <v>0.48718872716968897</v>
      </c>
      <c r="AS5" s="9">
        <f>2*AR5</f>
        <v>0.97437745433937795</v>
      </c>
      <c r="AT5">
        <v>1</v>
      </c>
      <c r="AU5">
        <f>AT5-1</f>
        <v>0</v>
      </c>
      <c r="AV5">
        <f>_xlfn.HYPGEOM.DIST(AT5,F5,Q5,A5,FALSE)</f>
        <v>0.27561101722265202</v>
      </c>
      <c r="AW5" s="15">
        <f>_xlfn.HYPGEOM.DIST(AT5,F5,Q5,A5,TRUE)</f>
        <v>0.96463856027928252</v>
      </c>
      <c r="AX5" s="14">
        <f>1-_xlfn.HYPGEOM.DIST(AT5,F5,Q5,A5,TRUE)</f>
        <v>3.536143972071748E-2</v>
      </c>
      <c r="AY5" s="44">
        <f>MIN(AW5,AX5)</f>
        <v>3.536143972071748E-2</v>
      </c>
      <c r="AZ5" s="9">
        <f>2*AY5</f>
        <v>7.072287944143496E-2</v>
      </c>
    </row>
    <row r="6" spans="1:52" ht="19.5" x14ac:dyDescent="0.45">
      <c r="A6">
        <v>69</v>
      </c>
      <c r="B6">
        <v>32</v>
      </c>
      <c r="C6">
        <v>15</v>
      </c>
      <c r="D6">
        <v>11</v>
      </c>
      <c r="E6">
        <v>7</v>
      </c>
      <c r="F6">
        <v>4</v>
      </c>
      <c r="H6" t="s">
        <v>6</v>
      </c>
      <c r="I6">
        <v>29</v>
      </c>
      <c r="J6" s="39">
        <v>8</v>
      </c>
      <c r="K6" s="16">
        <v>8</v>
      </c>
      <c r="L6" s="19">
        <v>28</v>
      </c>
      <c r="M6" s="20">
        <v>1</v>
      </c>
      <c r="N6">
        <f t="shared" ref="N6:N9" si="0">SUM(I6:M6)</f>
        <v>74</v>
      </c>
      <c r="O6" s="9"/>
      <c r="P6" t="s">
        <v>6</v>
      </c>
      <c r="Q6" s="9">
        <v>29</v>
      </c>
      <c r="R6">
        <v>13</v>
      </c>
      <c r="S6">
        <f t="shared" ref="S6:S9" si="1">R6-1</f>
        <v>12</v>
      </c>
      <c r="T6">
        <f t="shared" ref="T6:T9" si="2">_xlfn.HYPGEOM.DIST(R6,B6,Q6,A6,FALSE)</f>
        <v>0.188558914760004</v>
      </c>
      <c r="U6" s="15">
        <f t="shared" ref="U6:U9" si="3">_xlfn.HYPGEOM.DIST(R6,B6,Q6,A6,TRUE)</f>
        <v>0.5102651764406031</v>
      </c>
      <c r="V6" s="14">
        <f t="shared" ref="V6:V9" si="4">1-_xlfn.HYPGEOM.DIST(R6,B6,Q6,A6,TRUE)</f>
        <v>0.4897348235593969</v>
      </c>
      <c r="W6" s="14">
        <f t="shared" ref="W6:W9" si="5">MIN(U6,V6)</f>
        <v>0.4897348235593969</v>
      </c>
      <c r="X6" s="9">
        <f t="shared" ref="X6:X9" si="6">2*W6</f>
        <v>0.97946964711879381</v>
      </c>
      <c r="Y6">
        <v>9</v>
      </c>
      <c r="Z6">
        <f t="shared" ref="Z6:Z9" si="7">Y6-1</f>
        <v>8</v>
      </c>
      <c r="AA6">
        <f t="shared" ref="AA6:AA9" si="8">_xlfn.HYPGEOM.DIST(Y6,C6,Q6,A6,FALSE)</f>
        <v>6.7812503081299019E-2</v>
      </c>
      <c r="AB6" s="15">
        <f t="shared" ref="AB6:AB9" si="9">_xlfn.HYPGEOM.DIST(Y6,B6,Q6,A6,TRUE)</f>
        <v>2.6112433542122268E-2</v>
      </c>
      <c r="AC6" s="14">
        <f t="shared" ref="AC6:AC9" si="10">1-_xlfn.HYPGEOM.DIST(Y6,B6,Q6,A6,TRUE)</f>
        <v>0.97388756645787777</v>
      </c>
      <c r="AD6" s="30">
        <f t="shared" ref="AD6:AD9" si="11">MIN(AB6,AC6)</f>
        <v>2.6112433542122268E-2</v>
      </c>
      <c r="AE6" s="9">
        <f t="shared" ref="AE6:AE9" si="12">2*AD6</f>
        <v>5.2224867084244536E-2</v>
      </c>
      <c r="AF6">
        <v>1</v>
      </c>
      <c r="AG6">
        <f t="shared" ref="AG6:AG9" si="13">AF6-1</f>
        <v>0</v>
      </c>
      <c r="AH6">
        <f t="shared" ref="AH6:AH9" si="14">_xlfn.HYPGEOM.DIST(AF6,D6,Q6,A6,FALSE)</f>
        <v>1.3478459809629377E-2</v>
      </c>
      <c r="AI6" s="15">
        <f t="shared" ref="AI6:AI9" si="15">_xlfn.HYPGEOM.DIST(AF6,D6,Q6,A6,TRUE)</f>
        <v>1.474602656288606E-2</v>
      </c>
      <c r="AJ6" s="14">
        <f t="shared" ref="AJ6:AJ9" si="16">1-_xlfn.HYPGEOM.DIST(AF6,D6,Q6,A6,TRUE)</f>
        <v>0.98525397343711396</v>
      </c>
      <c r="AK6" s="30">
        <f t="shared" ref="AK6:AK8" si="17">MIN(AI6,AJ6)</f>
        <v>1.474602656288606E-2</v>
      </c>
      <c r="AL6" s="9">
        <f t="shared" ref="AL6:AL9" si="18">2*AK6</f>
        <v>2.9492053125772119E-2</v>
      </c>
      <c r="AM6">
        <v>3</v>
      </c>
      <c r="AN6">
        <f t="shared" ref="AN6:AN9" si="19">AM6-1</f>
        <v>2</v>
      </c>
      <c r="AO6">
        <f t="shared" ref="AO6:AO9" si="20">_xlfn.HYPGEOM.DIST(AM6,E6,Q6,A6,FALSE)</f>
        <v>0.30951887273698947</v>
      </c>
      <c r="AP6" s="15">
        <f t="shared" ref="AP6:AP9" si="21">_xlfn.HYPGEOM.DIST(AM6,E6,Q6,A6,TRUE)</f>
        <v>0.6775871282971333</v>
      </c>
      <c r="AQ6" s="14">
        <f t="shared" ref="AQ6:AQ9" si="22">1-_xlfn.HYPGEOM.DIST(AM6,E6,Q6,A6,TRUE)</f>
        <v>0.3224128717028667</v>
      </c>
      <c r="AR6" s="14">
        <f t="shared" ref="AR6:AR9" si="23">MIN(AP6,AQ6)</f>
        <v>0.3224128717028667</v>
      </c>
      <c r="AS6" s="9">
        <f t="shared" ref="AS6:AS9" si="24">2*AR6</f>
        <v>0.6448257434057334</v>
      </c>
      <c r="AT6">
        <v>3</v>
      </c>
      <c r="AU6">
        <f t="shared" ref="AU6:AU9" si="25">AT6-1</f>
        <v>2</v>
      </c>
      <c r="AV6">
        <f t="shared" ref="AV6:AV9" si="26">_xlfn.HYPGEOM.DIST(AT6,F6,Q6,A6,FALSE)</f>
        <v>0.16906863034282191</v>
      </c>
      <c r="AW6" s="15">
        <f t="shared" ref="AW6:AW9" si="27">_xlfn.HYPGEOM.DIST(AT6,F6,Q6,A6,TRUE)</f>
        <v>0.97252634756929146</v>
      </c>
      <c r="AX6" s="14">
        <f t="shared" ref="AX6:AX9" si="28">1-_xlfn.HYPGEOM.DIST(AT6,F6,Q6,A6,TRUE)</f>
        <v>2.7473652430708539E-2</v>
      </c>
      <c r="AY6" s="44">
        <f t="shared" ref="AY6:AY9" si="29">MIN(AW6,AX6)</f>
        <v>2.7473652430708539E-2</v>
      </c>
      <c r="AZ6" s="9">
        <f t="shared" ref="AZ6:AZ9" si="30">2*AY6</f>
        <v>5.4947304861417079E-2</v>
      </c>
    </row>
    <row r="7" spans="1:52" ht="19.5" x14ac:dyDescent="0.45">
      <c r="A7">
        <v>69</v>
      </c>
      <c r="B7">
        <v>32</v>
      </c>
      <c r="C7">
        <v>15</v>
      </c>
      <c r="D7">
        <v>11</v>
      </c>
      <c r="E7">
        <v>7</v>
      </c>
      <c r="F7">
        <v>4</v>
      </c>
      <c r="H7" t="s">
        <v>7</v>
      </c>
      <c r="I7">
        <v>24</v>
      </c>
      <c r="J7" s="39">
        <v>22</v>
      </c>
      <c r="K7" s="16">
        <v>28</v>
      </c>
      <c r="L7" s="19">
        <v>27</v>
      </c>
      <c r="M7" s="20">
        <v>41</v>
      </c>
      <c r="N7">
        <f t="shared" si="0"/>
        <v>142</v>
      </c>
      <c r="O7" s="9"/>
      <c r="P7" t="s">
        <v>7</v>
      </c>
      <c r="Q7" s="9">
        <v>24</v>
      </c>
      <c r="R7">
        <v>15</v>
      </c>
      <c r="S7">
        <f t="shared" si="1"/>
        <v>14</v>
      </c>
      <c r="T7">
        <f t="shared" si="2"/>
        <v>3.0524402697497077E-2</v>
      </c>
      <c r="U7" s="15">
        <f t="shared" si="3"/>
        <v>0.98686073625120285</v>
      </c>
      <c r="V7" s="14">
        <f t="shared" si="4"/>
        <v>1.3139263748797148E-2</v>
      </c>
      <c r="W7" s="28">
        <f t="shared" si="5"/>
        <v>1.3139263748797148E-2</v>
      </c>
      <c r="X7" s="9">
        <f t="shared" si="6"/>
        <v>2.6278527497594295E-2</v>
      </c>
      <c r="Y7">
        <v>3</v>
      </c>
      <c r="Z7">
        <f t="shared" si="7"/>
        <v>2</v>
      </c>
      <c r="AA7">
        <f t="shared" si="8"/>
        <v>0.10268579158012441</v>
      </c>
      <c r="AB7" s="29">
        <f t="shared" si="9"/>
        <v>2.9799880474877815E-5</v>
      </c>
      <c r="AC7" s="14">
        <f t="shared" si="10"/>
        <v>0.99997020011952509</v>
      </c>
      <c r="AD7" s="15">
        <f>MIN(AB7,AC7)</f>
        <v>2.9799880474877815E-5</v>
      </c>
      <c r="AE7" s="9">
        <f t="shared" si="12"/>
        <v>5.959976094975563E-5</v>
      </c>
      <c r="AF7">
        <v>4</v>
      </c>
      <c r="AG7">
        <f t="shared" si="13"/>
        <v>3</v>
      </c>
      <c r="AH7">
        <f t="shared" si="14"/>
        <v>0.26439362308033953</v>
      </c>
      <c r="AI7" s="15">
        <f t="shared" si="15"/>
        <v>0.68525742476273743</v>
      </c>
      <c r="AJ7" s="14">
        <f t="shared" si="16"/>
        <v>0.31474257523726257</v>
      </c>
      <c r="AK7" s="15">
        <f t="shared" si="17"/>
        <v>0.31474257523726257</v>
      </c>
      <c r="AL7" s="9">
        <f t="shared" si="18"/>
        <v>0.62948515047452513</v>
      </c>
      <c r="AM7">
        <v>2</v>
      </c>
      <c r="AN7">
        <f t="shared" si="19"/>
        <v>1</v>
      </c>
      <c r="AO7">
        <f t="shared" si="20"/>
        <v>0.31254643074221661</v>
      </c>
      <c r="AP7" s="15">
        <f t="shared" si="21"/>
        <v>0.53579388127237138</v>
      </c>
      <c r="AQ7" s="14">
        <f t="shared" si="22"/>
        <v>0.46420611872762862</v>
      </c>
      <c r="AR7" s="14">
        <f t="shared" si="23"/>
        <v>0.46420611872762862</v>
      </c>
      <c r="AS7" s="9">
        <f t="shared" si="24"/>
        <v>0.92841223745525725</v>
      </c>
      <c r="AT7">
        <v>0</v>
      </c>
      <c r="AU7">
        <f t="shared" si="25"/>
        <v>-1</v>
      </c>
      <c r="AV7">
        <f t="shared" si="26"/>
        <v>0.17234797877619568</v>
      </c>
      <c r="AW7" s="15">
        <f t="shared" si="27"/>
        <v>0.17234797877619568</v>
      </c>
      <c r="AX7" s="14">
        <f t="shared" si="28"/>
        <v>0.82765202122380432</v>
      </c>
      <c r="AY7" s="14">
        <f t="shared" si="29"/>
        <v>0.17234797877619568</v>
      </c>
      <c r="AZ7" s="9">
        <f t="shared" si="30"/>
        <v>0.34469595755239135</v>
      </c>
    </row>
    <row r="8" spans="1:52" ht="19.5" x14ac:dyDescent="0.45">
      <c r="A8">
        <v>69</v>
      </c>
      <c r="B8">
        <v>32</v>
      </c>
      <c r="C8">
        <v>15</v>
      </c>
      <c r="D8">
        <v>11</v>
      </c>
      <c r="E8">
        <v>7</v>
      </c>
      <c r="F8">
        <v>4</v>
      </c>
      <c r="H8" t="s">
        <v>8</v>
      </c>
      <c r="I8">
        <v>6</v>
      </c>
      <c r="J8" s="39">
        <v>18</v>
      </c>
      <c r="K8" s="16">
        <v>22</v>
      </c>
      <c r="L8" s="19">
        <v>9</v>
      </c>
      <c r="M8" s="20">
        <v>10</v>
      </c>
      <c r="N8">
        <f t="shared" si="0"/>
        <v>65</v>
      </c>
      <c r="O8" s="9"/>
      <c r="P8" t="s">
        <v>8</v>
      </c>
      <c r="Q8" s="9">
        <v>6</v>
      </c>
      <c r="R8">
        <v>2</v>
      </c>
      <c r="S8">
        <f t="shared" si="1"/>
        <v>1</v>
      </c>
      <c r="T8">
        <f t="shared" si="2"/>
        <v>0.27326502180493067</v>
      </c>
      <c r="U8" s="15">
        <f t="shared" si="3"/>
        <v>0.40901603263705749</v>
      </c>
      <c r="V8" s="14">
        <f t="shared" si="4"/>
        <v>0.59098396736294245</v>
      </c>
      <c r="W8" s="15">
        <f t="shared" si="5"/>
        <v>0.40901603263705749</v>
      </c>
      <c r="X8" s="9">
        <f t="shared" si="6"/>
        <v>0.81803206527411498</v>
      </c>
      <c r="Y8">
        <v>1</v>
      </c>
      <c r="Z8">
        <f t="shared" si="7"/>
        <v>0</v>
      </c>
      <c r="AA8">
        <f t="shared" si="8"/>
        <v>0.39571780425933567</v>
      </c>
      <c r="AB8" s="15">
        <f t="shared" si="9"/>
        <v>0.1357510108321269</v>
      </c>
      <c r="AC8" s="14">
        <f t="shared" si="10"/>
        <v>0.86424898916787307</v>
      </c>
      <c r="AD8" s="15">
        <f t="shared" si="11"/>
        <v>0.1357510108321269</v>
      </c>
      <c r="AE8" s="9">
        <f t="shared" si="12"/>
        <v>0.2715020216642538</v>
      </c>
      <c r="AF8">
        <v>1</v>
      </c>
      <c r="AG8">
        <f t="shared" si="13"/>
        <v>0</v>
      </c>
      <c r="AH8">
        <f t="shared" si="14"/>
        <v>0.42045661423357328</v>
      </c>
      <c r="AI8" s="15">
        <f t="shared" si="15"/>
        <v>0.75809601657265524</v>
      </c>
      <c r="AJ8" s="14">
        <f t="shared" si="16"/>
        <v>0.24190398342734476</v>
      </c>
      <c r="AK8" s="15">
        <f t="shared" si="17"/>
        <v>0.24190398342734476</v>
      </c>
      <c r="AL8" s="9">
        <f t="shared" si="18"/>
        <v>0.48380796685468952</v>
      </c>
      <c r="AM8">
        <v>2</v>
      </c>
      <c r="AN8">
        <f t="shared" si="19"/>
        <v>1</v>
      </c>
      <c r="AO8">
        <f t="shared" si="20"/>
        <v>9.7722656346974066E-2</v>
      </c>
      <c r="AP8" s="15">
        <f t="shared" si="21"/>
        <v>0.98839486705225144</v>
      </c>
      <c r="AQ8" s="14">
        <f t="shared" si="22"/>
        <v>1.1605132947748564E-2</v>
      </c>
      <c r="AR8" s="30">
        <f t="shared" si="23"/>
        <v>1.1605132947748564E-2</v>
      </c>
      <c r="AS8" s="9">
        <f t="shared" si="24"/>
        <v>2.3210265895497129E-2</v>
      </c>
      <c r="AT8">
        <v>0</v>
      </c>
      <c r="AU8">
        <f t="shared" si="25"/>
        <v>-1</v>
      </c>
      <c r="AV8">
        <f t="shared" si="26"/>
        <v>0.68902754305663005</v>
      </c>
      <c r="AW8" s="15">
        <f t="shared" si="27"/>
        <v>0.68902754305663005</v>
      </c>
      <c r="AX8" s="14">
        <f t="shared" si="28"/>
        <v>0.31097245694336995</v>
      </c>
      <c r="AY8" s="14">
        <f t="shared" si="29"/>
        <v>0.31097245694336995</v>
      </c>
      <c r="AZ8" s="9">
        <f t="shared" si="30"/>
        <v>0.62194491388673989</v>
      </c>
    </row>
    <row r="9" spans="1:52" ht="19.5" x14ac:dyDescent="0.45">
      <c r="A9">
        <v>69</v>
      </c>
      <c r="B9">
        <v>32</v>
      </c>
      <c r="C9">
        <v>15</v>
      </c>
      <c r="D9">
        <v>11</v>
      </c>
      <c r="E9">
        <v>7</v>
      </c>
      <c r="F9">
        <v>4</v>
      </c>
      <c r="H9" t="s">
        <v>9</v>
      </c>
      <c r="I9">
        <v>4</v>
      </c>
      <c r="J9" s="39">
        <v>18</v>
      </c>
      <c r="K9" s="16">
        <v>8</v>
      </c>
      <c r="L9" s="19">
        <v>3</v>
      </c>
      <c r="M9" s="20">
        <v>2</v>
      </c>
      <c r="N9">
        <f t="shared" si="0"/>
        <v>35</v>
      </c>
      <c r="O9" s="9"/>
      <c r="P9" t="s">
        <v>9</v>
      </c>
      <c r="Q9" s="9">
        <v>4</v>
      </c>
      <c r="R9">
        <v>2</v>
      </c>
      <c r="S9">
        <f t="shared" si="1"/>
        <v>1</v>
      </c>
      <c r="T9">
        <f t="shared" si="2"/>
        <v>0.38211176158269294</v>
      </c>
      <c r="U9" s="15">
        <f t="shared" si="3"/>
        <v>0.7461194376871747</v>
      </c>
      <c r="V9" s="14">
        <f t="shared" si="4"/>
        <v>0.2538805623128253</v>
      </c>
      <c r="W9" s="14">
        <f t="shared" si="5"/>
        <v>0.2538805623128253</v>
      </c>
      <c r="X9" s="9">
        <f t="shared" si="6"/>
        <v>0.5077611246256506</v>
      </c>
      <c r="Y9">
        <v>0</v>
      </c>
      <c r="Z9">
        <f t="shared" si="7"/>
        <v>-1</v>
      </c>
      <c r="AA9">
        <f t="shared" si="8"/>
        <v>0.36581912571529696</v>
      </c>
      <c r="AB9" s="15">
        <f t="shared" si="9"/>
        <v>7.639667276266883E-2</v>
      </c>
      <c r="AC9" s="14">
        <f t="shared" si="10"/>
        <v>0.92360332723733118</v>
      </c>
      <c r="AD9" s="15">
        <f t="shared" si="11"/>
        <v>7.639667276266883E-2</v>
      </c>
      <c r="AE9" s="9">
        <f t="shared" si="12"/>
        <v>0.15279334552533766</v>
      </c>
      <c r="AF9">
        <v>2</v>
      </c>
      <c r="AG9">
        <f t="shared" si="13"/>
        <v>1</v>
      </c>
      <c r="AH9">
        <f t="shared" si="14"/>
        <v>0.10516471351681476</v>
      </c>
      <c r="AI9" s="15">
        <f t="shared" si="15"/>
        <v>0.98854830705806007</v>
      </c>
      <c r="AJ9" s="14">
        <f t="shared" si="16"/>
        <v>1.1451692941939928E-2</v>
      </c>
      <c r="AK9" s="44">
        <f t="shared" ref="AK9" si="31">MIN(AI9,AJ9)</f>
        <v>1.1451692941939928E-2</v>
      </c>
      <c r="AL9" s="9">
        <f t="shared" si="18"/>
        <v>2.2903385883879857E-2</v>
      </c>
      <c r="AM9">
        <v>0</v>
      </c>
      <c r="AN9">
        <f t="shared" si="19"/>
        <v>-1</v>
      </c>
      <c r="AO9">
        <f t="shared" si="20"/>
        <v>0.64527976254509822</v>
      </c>
      <c r="AP9" s="15">
        <f t="shared" si="21"/>
        <v>0.64527976254509822</v>
      </c>
      <c r="AQ9" s="14">
        <f t="shared" si="22"/>
        <v>0.35472023745490178</v>
      </c>
      <c r="AR9" s="14">
        <f t="shared" si="23"/>
        <v>0.35472023745490178</v>
      </c>
      <c r="AS9" s="9">
        <f t="shared" si="24"/>
        <v>0.70944047490980355</v>
      </c>
      <c r="AT9">
        <v>0</v>
      </c>
      <c r="AU9">
        <f t="shared" si="25"/>
        <v>-1</v>
      </c>
      <c r="AV9">
        <f t="shared" si="26"/>
        <v>0.78315698882939389</v>
      </c>
      <c r="AW9" s="15">
        <f t="shared" si="27"/>
        <v>0.78315698882939389</v>
      </c>
      <c r="AX9" s="14">
        <f t="shared" si="28"/>
        <v>0.21684301117060611</v>
      </c>
      <c r="AY9" s="14">
        <f t="shared" si="29"/>
        <v>0.21684301117060611</v>
      </c>
      <c r="AZ9" s="9">
        <f t="shared" si="30"/>
        <v>0.43368602234121223</v>
      </c>
    </row>
    <row r="10" spans="1:52" x14ac:dyDescent="0.35">
      <c r="I10">
        <f>SUM(I5:I9)</f>
        <v>69</v>
      </c>
      <c r="J10" s="39">
        <f>SUM(J5:J9)</f>
        <v>69</v>
      </c>
      <c r="K10" s="16">
        <f>SUM(K5:K9)</f>
        <v>69</v>
      </c>
      <c r="L10" s="19">
        <f>SUM(L5:L9)</f>
        <v>69</v>
      </c>
      <c r="M10" s="20">
        <f>SUM(M5:M9)</f>
        <v>69</v>
      </c>
      <c r="O10" s="9"/>
      <c r="Q10" s="9">
        <v>69</v>
      </c>
      <c r="R10">
        <v>32</v>
      </c>
      <c r="X10" s="9"/>
      <c r="Y10">
        <v>15</v>
      </c>
      <c r="AE10" s="9"/>
      <c r="AF10">
        <v>11</v>
      </c>
      <c r="AL10" s="9"/>
      <c r="AM10">
        <v>7</v>
      </c>
      <c r="AS10" s="9"/>
      <c r="AT10">
        <v>4</v>
      </c>
    </row>
    <row r="11" spans="1:52" x14ac:dyDescent="0.35">
      <c r="J11" s="39"/>
      <c r="K11" s="16"/>
      <c r="L11" s="19"/>
      <c r="M11" s="20"/>
      <c r="O11" s="9"/>
      <c r="Q11" s="9"/>
      <c r="X11" s="9"/>
      <c r="AE11" s="9"/>
      <c r="AL11" s="9"/>
      <c r="AS11" s="9"/>
    </row>
    <row r="12" spans="1:52" x14ac:dyDescent="0.35">
      <c r="J12" s="39"/>
      <c r="K12" s="16"/>
      <c r="L12" s="19"/>
      <c r="M12" s="20"/>
      <c r="O12" s="9"/>
      <c r="Q12" s="9"/>
      <c r="X12" s="9"/>
      <c r="AE12" s="9"/>
      <c r="AL12" s="9"/>
      <c r="AS12" s="9"/>
    </row>
    <row r="13" spans="1:52" x14ac:dyDescent="0.35">
      <c r="J13" s="39"/>
      <c r="K13" s="16"/>
      <c r="L13" s="19"/>
      <c r="M13" s="20"/>
      <c r="O13" s="9"/>
      <c r="P13" s="12"/>
      <c r="Q13" s="13"/>
      <c r="R13" s="12"/>
      <c r="S13" s="12"/>
      <c r="T13" s="12"/>
      <c r="U13" s="12"/>
      <c r="V13" s="12"/>
      <c r="W13" s="12"/>
      <c r="X13" s="13"/>
      <c r="Y13" s="12"/>
      <c r="Z13" s="12"/>
      <c r="AA13" s="12"/>
      <c r="AB13" s="12"/>
      <c r="AC13" s="12"/>
      <c r="AD13" s="12"/>
      <c r="AE13" s="13" t="s">
        <v>1</v>
      </c>
      <c r="AF13" s="12"/>
      <c r="AG13" s="12"/>
      <c r="AH13" s="12"/>
      <c r="AI13" s="12"/>
      <c r="AJ13" s="12"/>
      <c r="AK13" s="12"/>
      <c r="AL13" s="13"/>
      <c r="AM13" s="12"/>
      <c r="AN13" s="12"/>
      <c r="AO13" s="12"/>
      <c r="AP13" s="12"/>
      <c r="AQ13" s="12"/>
      <c r="AR13" s="12"/>
      <c r="AS13" s="13"/>
      <c r="AT13" s="12"/>
      <c r="AU13" s="12"/>
      <c r="AV13" s="12"/>
      <c r="AW13" s="12"/>
      <c r="AX13" s="12"/>
      <c r="AY13" s="12"/>
      <c r="AZ13" s="12"/>
    </row>
    <row r="14" spans="1:52" ht="116" x14ac:dyDescent="0.35">
      <c r="J14" s="39"/>
      <c r="K14" s="16"/>
      <c r="L14" s="19"/>
      <c r="M14" s="20"/>
      <c r="O14" s="9"/>
      <c r="P14" s="4" t="s">
        <v>15</v>
      </c>
      <c r="Q14" s="11" t="s">
        <v>16</v>
      </c>
      <c r="R14" s="5" t="s">
        <v>17</v>
      </c>
      <c r="S14" s="4" t="s">
        <v>23</v>
      </c>
      <c r="T14" s="6" t="s">
        <v>18</v>
      </c>
      <c r="U14" s="7" t="s">
        <v>19</v>
      </c>
      <c r="V14" s="8" t="s">
        <v>20</v>
      </c>
      <c r="W14" s="6" t="s">
        <v>39</v>
      </c>
      <c r="X14" s="38" t="s">
        <v>22</v>
      </c>
      <c r="Y14" s="5" t="s">
        <v>29</v>
      </c>
      <c r="Z14" s="4" t="s">
        <v>23</v>
      </c>
      <c r="AA14" s="6" t="s">
        <v>18</v>
      </c>
      <c r="AB14" s="7" t="s">
        <v>19</v>
      </c>
      <c r="AC14" s="8" t="s">
        <v>20</v>
      </c>
      <c r="AD14" s="6" t="s">
        <v>39</v>
      </c>
      <c r="AE14" s="38" t="s">
        <v>22</v>
      </c>
      <c r="AF14" s="5" t="s">
        <v>30</v>
      </c>
      <c r="AG14" s="4" t="s">
        <v>23</v>
      </c>
      <c r="AH14" s="6" t="s">
        <v>18</v>
      </c>
      <c r="AI14" s="7" t="s">
        <v>19</v>
      </c>
      <c r="AJ14" s="8" t="s">
        <v>20</v>
      </c>
      <c r="AK14" s="6" t="s">
        <v>39</v>
      </c>
      <c r="AL14" s="38" t="s">
        <v>22</v>
      </c>
      <c r="AM14" s="5" t="s">
        <v>31</v>
      </c>
      <c r="AN14" s="4" t="s">
        <v>23</v>
      </c>
      <c r="AO14" s="6" t="s">
        <v>18</v>
      </c>
      <c r="AP14" s="7" t="s">
        <v>19</v>
      </c>
      <c r="AQ14" s="8" t="s">
        <v>20</v>
      </c>
      <c r="AR14" s="6" t="s">
        <v>39</v>
      </c>
      <c r="AS14" s="38" t="s">
        <v>22</v>
      </c>
      <c r="AT14" s="5" t="s">
        <v>38</v>
      </c>
      <c r="AU14" s="4" t="s">
        <v>23</v>
      </c>
      <c r="AV14" s="6" t="s">
        <v>18</v>
      </c>
      <c r="AW14" s="7" t="s">
        <v>19</v>
      </c>
      <c r="AX14" s="8" t="s">
        <v>20</v>
      </c>
      <c r="AY14" s="6" t="s">
        <v>21</v>
      </c>
      <c r="AZ14" s="10" t="s">
        <v>22</v>
      </c>
    </row>
    <row r="15" spans="1:52" x14ac:dyDescent="0.35">
      <c r="G15" t="s">
        <v>25</v>
      </c>
      <c r="J15" s="39"/>
      <c r="K15" s="16"/>
      <c r="L15" s="19"/>
      <c r="M15" s="20"/>
      <c r="O15" s="9"/>
      <c r="Q15" s="9"/>
      <c r="X15" s="9"/>
      <c r="AE15" s="9"/>
      <c r="AL15" s="9"/>
      <c r="AS15" s="9"/>
    </row>
    <row r="16" spans="1:52" ht="19.5" x14ac:dyDescent="0.45">
      <c r="A16">
        <v>69</v>
      </c>
      <c r="B16">
        <v>32</v>
      </c>
      <c r="C16">
        <v>15</v>
      </c>
      <c r="D16">
        <v>11</v>
      </c>
      <c r="E16">
        <v>7</v>
      </c>
      <c r="F16">
        <v>4</v>
      </c>
      <c r="H16" t="s">
        <v>5</v>
      </c>
      <c r="I16">
        <v>0</v>
      </c>
      <c r="J16" s="39">
        <v>3</v>
      </c>
      <c r="K16" s="16">
        <v>2</v>
      </c>
      <c r="L16" s="19">
        <v>0</v>
      </c>
      <c r="M16" s="20">
        <v>0</v>
      </c>
      <c r="O16" s="9"/>
      <c r="P16" t="s">
        <v>5</v>
      </c>
      <c r="Q16">
        <v>3</v>
      </c>
      <c r="R16" s="39">
        <v>3</v>
      </c>
      <c r="S16">
        <f>R16-1</f>
        <v>2</v>
      </c>
      <c r="T16">
        <f>_xlfn.HYPGEOM.DIST(R16,B16,Q16,A16,FALSE)</f>
        <v>9.4667328320036534E-2</v>
      </c>
      <c r="U16" s="15">
        <f>_xlfn.HYPGEOM.DIST(R16,B16,Q16,A16,TRUE)</f>
        <v>1</v>
      </c>
      <c r="V16" s="14">
        <f>1-_xlfn.HYPGEOM.DIST(R16,B16,Q16,A16,TRUE)</f>
        <v>0</v>
      </c>
      <c r="W16" s="28">
        <f>MIN(U16,V16)</f>
        <v>0</v>
      </c>
      <c r="X16" s="9">
        <f>2*W16</f>
        <v>0</v>
      </c>
      <c r="Y16" s="39">
        <v>0</v>
      </c>
      <c r="Z16">
        <f>Y16-1</f>
        <v>-1</v>
      </c>
      <c r="AA16">
        <f>_xlfn.HYPGEOM.DIST(Y16,C16,Q16,A16,FALSE)</f>
        <v>0.47341298621979599</v>
      </c>
      <c r="AB16" s="15">
        <f>_xlfn.HYPGEOM.DIST(Y16,C16,Q16,A16,TRUE)</f>
        <v>0.47341298621979599</v>
      </c>
      <c r="AC16" s="14">
        <f>1-_xlfn.HYPGEOM.DIST(Y16,B16,Q16,A16,TRUE)</f>
        <v>0.85170057640187813</v>
      </c>
      <c r="AD16" s="15">
        <f>MIN(AB16,AC16)</f>
        <v>0.47341298621979599</v>
      </c>
      <c r="AE16" s="9">
        <f>2*AD16</f>
        <v>0.94682597243959199</v>
      </c>
      <c r="AF16" s="39">
        <v>0</v>
      </c>
      <c r="AG16">
        <f>AF16-1</f>
        <v>-1</v>
      </c>
      <c r="AH16">
        <f>_xlfn.HYPGEOM.DIST(AF16,D16,Q16,A16,FALSE)</f>
        <v>0.58892239569416305</v>
      </c>
      <c r="AI16" s="15">
        <f>_xlfn.HYPGEOM.DIST(AF16,D16,Q16,A16,TRUE)</f>
        <v>0.58892239569416305</v>
      </c>
      <c r="AJ16" s="14">
        <f>1-_xlfn.HYPGEOM.DIST(AF16,D16,Q16,A16,TRUE)</f>
        <v>0.41107760430583695</v>
      </c>
      <c r="AK16" s="14">
        <f>MIN(AI16,AJ16)</f>
        <v>0.41107760430583695</v>
      </c>
      <c r="AL16" s="9">
        <f>2*AK16</f>
        <v>0.8221552086116739</v>
      </c>
      <c r="AM16" s="39">
        <v>0</v>
      </c>
      <c r="AN16">
        <f>AM16-1</f>
        <v>-1</v>
      </c>
      <c r="AO16">
        <f>_xlfn.HYPGEOM.DIST(AM16,E16,Q16,A16,FALSE)</f>
        <v>0.72183837844027909</v>
      </c>
      <c r="AP16" s="15">
        <f>_xlfn.HYPGEOM.DIST(AM16,E16,Q16,A16,TRUE)</f>
        <v>0.72183837844027909</v>
      </c>
      <c r="AQ16" s="14">
        <f>1-_xlfn.HYPGEOM.DIST(AM16,E16,Q16,A16,TRUE)</f>
        <v>0.27816162155972091</v>
      </c>
      <c r="AR16" s="14">
        <f>MIN(AP16,AQ16)</f>
        <v>0.27816162155972091</v>
      </c>
      <c r="AS16" s="9">
        <f>2*AR16</f>
        <v>0.55632324311944181</v>
      </c>
      <c r="AT16" s="39">
        <v>0</v>
      </c>
      <c r="AU16">
        <f>AT16-1</f>
        <v>-1</v>
      </c>
      <c r="AV16">
        <f>_xlfn.HYPGEOM.DIST(AT16,F16,Q16,A16,FALSE)</f>
        <v>0.83368324617322542</v>
      </c>
      <c r="AW16" s="15">
        <f>_xlfn.HYPGEOM.DIST(AT16,F16,Q16,A16,TRUE)</f>
        <v>0.83368324617322542</v>
      </c>
      <c r="AX16" s="14">
        <f>1-_xlfn.HYPGEOM.DIST(AT16,F16,Q16,A16,TRUE)</f>
        <v>0.16631675382677458</v>
      </c>
      <c r="AY16" s="14">
        <f>MIN(AW16,AX16)</f>
        <v>0.16631675382677458</v>
      </c>
      <c r="AZ16" s="9">
        <f>2*AY16</f>
        <v>0.33263350765354915</v>
      </c>
    </row>
    <row r="17" spans="1:52" ht="19.5" x14ac:dyDescent="0.45">
      <c r="A17">
        <v>69</v>
      </c>
      <c r="B17">
        <v>32</v>
      </c>
      <c r="C17">
        <v>15</v>
      </c>
      <c r="D17">
        <v>11</v>
      </c>
      <c r="E17">
        <v>7</v>
      </c>
      <c r="F17">
        <v>4</v>
      </c>
      <c r="H17" t="s">
        <v>6</v>
      </c>
      <c r="I17">
        <v>13</v>
      </c>
      <c r="J17" s="39">
        <v>7</v>
      </c>
      <c r="K17" s="16">
        <v>7</v>
      </c>
      <c r="L17" s="19">
        <v>13</v>
      </c>
      <c r="M17" s="20">
        <v>0</v>
      </c>
      <c r="O17" s="9"/>
      <c r="P17" t="s">
        <v>6</v>
      </c>
      <c r="Q17">
        <v>8</v>
      </c>
      <c r="R17" s="39">
        <v>7</v>
      </c>
      <c r="S17">
        <f t="shared" ref="S17:S20" si="32">R17-1</f>
        <v>6</v>
      </c>
      <c r="T17">
        <f t="shared" ref="T17:T20" si="33">_xlfn.HYPGEOM.DIST(R17,B17,Q17,A17,FALSE)</f>
        <v>1.4894141244486689E-2</v>
      </c>
      <c r="U17" s="15">
        <f t="shared" ref="U17:U20" si="34">_xlfn.HYPGEOM.DIST(R17,B17,Q17,A17,TRUE)</f>
        <v>0.99874204888137785</v>
      </c>
      <c r="V17" s="14">
        <f t="shared" ref="V17:V20" si="35">1-_xlfn.HYPGEOM.DIST(R17,B17,Q17,A17,TRUE)</f>
        <v>1.257951118622147E-3</v>
      </c>
      <c r="W17" s="28">
        <f t="shared" ref="W17:W20" si="36">MIN(U17,V17)</f>
        <v>1.257951118622147E-3</v>
      </c>
      <c r="X17" s="9">
        <f t="shared" ref="X17:X20" si="37">2*W17</f>
        <v>2.5159022372442941E-3</v>
      </c>
      <c r="Y17" s="39">
        <v>1</v>
      </c>
      <c r="Z17">
        <f t="shared" ref="Z17:Z20" si="38">Y17-1</f>
        <v>0</v>
      </c>
      <c r="AA17">
        <f t="shared" ref="AA17:AA20" si="39">_xlfn.HYPGEOM.DIST(Y17,C17,Q17,A17,FALSE)</f>
        <v>0.31770891811502217</v>
      </c>
      <c r="AB17" s="15">
        <f t="shared" ref="AB17:AB20" si="40">_xlfn.HYPGEOM.DIST(Y17,C17,Q17,A17,TRUE)</f>
        <v>0.44214491104340581</v>
      </c>
      <c r="AC17" s="14">
        <f t="shared" ref="AC17:AC20" si="41">1-_xlfn.HYPGEOM.DIST(Y17,B17,Q17,A17,TRUE)</f>
        <v>0.95598096474150984</v>
      </c>
      <c r="AD17" s="15">
        <f t="shared" ref="AD17:AD20" si="42">MIN(AB17,AC17)</f>
        <v>0.44214491104340581</v>
      </c>
      <c r="AE17" s="9">
        <f t="shared" ref="AE17:AE20" si="43">2*AD17</f>
        <v>0.88428982208681162</v>
      </c>
      <c r="AF17" s="39">
        <v>0</v>
      </c>
      <c r="AG17">
        <f t="shared" ref="AG17:AG20" si="44">AF17-1</f>
        <v>-1</v>
      </c>
      <c r="AH17">
        <f t="shared" ref="AH17:AH19" si="45">_xlfn.HYPGEOM.DIST(AF17,D17,Q17,A17,FALSE)</f>
        <v>0.22924211341608922</v>
      </c>
      <c r="AI17" s="15">
        <f t="shared" ref="AI17:AI20" si="46">_xlfn.HYPGEOM.DIST(AF17,D17,Q17,A17,TRUE)</f>
        <v>0.22924211341608922</v>
      </c>
      <c r="AJ17" s="14">
        <f t="shared" ref="AJ17:AJ20" si="47">1-_xlfn.HYPGEOM.DIST(AF17,D17,Q17,A17,TRUE)</f>
        <v>0.77075788658391076</v>
      </c>
      <c r="AK17" s="15">
        <f t="shared" ref="AK17:AK20" si="48">MIN(AI17,AJ17)</f>
        <v>0.22924211341608922</v>
      </c>
      <c r="AL17" s="9">
        <f t="shared" ref="AL17:AL20" si="49">2*AK17</f>
        <v>0.45848422683217843</v>
      </c>
      <c r="AM17" s="39">
        <v>0</v>
      </c>
      <c r="AN17">
        <f t="shared" ref="AN17:AN20" si="50">AM17-1</f>
        <v>-1</v>
      </c>
      <c r="AO17">
        <f t="shared" ref="AO17:AO20" si="51">_xlfn.HYPGEOM.DIST(AM17,E17,Q17,A17,FALSE)</f>
        <v>0.40436731190920594</v>
      </c>
      <c r="AP17" s="15">
        <f t="shared" ref="AP17:AP20" si="52">_xlfn.HYPGEOM.DIST(AM17,E17,Q17,A17,TRUE)</f>
        <v>0.40436731190920594</v>
      </c>
      <c r="AQ17" s="14">
        <f t="shared" ref="AQ17:AQ20" si="53">1-_xlfn.HYPGEOM.DIST(AM17,E17,Q17,A17,TRUE)</f>
        <v>0.59563268809079406</v>
      </c>
      <c r="AR17" s="15">
        <f t="shared" ref="AR17:AR20" si="54">MIN(AP17,AQ17)</f>
        <v>0.40436731190920594</v>
      </c>
      <c r="AS17" s="9">
        <f t="shared" ref="AS17:AS20" si="55">2*AR17</f>
        <v>0.80873462381841188</v>
      </c>
      <c r="AT17" s="39">
        <v>0</v>
      </c>
      <c r="AU17">
        <f t="shared" ref="AU17:AU20" si="56">AT17-1</f>
        <v>-1</v>
      </c>
      <c r="AV17">
        <f t="shared" ref="AV17:AV20" si="57">_xlfn.HYPGEOM.DIST(AT17,F17,Q17,A17,FALSE)</f>
        <v>0.60364881012283367</v>
      </c>
      <c r="AW17" s="15">
        <f t="shared" ref="AW17:AW20" si="58">_xlfn.HYPGEOM.DIST(AT17,F17,Q17,A17,TRUE)</f>
        <v>0.60364881012283367</v>
      </c>
      <c r="AX17" s="14">
        <f t="shared" ref="AX17:AX20" si="59">1-_xlfn.HYPGEOM.DIST(AT17,F17,Q17,A17,TRUE)</f>
        <v>0.39635118987716633</v>
      </c>
      <c r="AY17" s="14">
        <f t="shared" ref="AY17:AY20" si="60">MIN(AW17,AX17)</f>
        <v>0.39635118987716633</v>
      </c>
      <c r="AZ17" s="9">
        <f t="shared" ref="AZ17:AZ20" si="61">2*AY17</f>
        <v>0.79270237975433266</v>
      </c>
    </row>
    <row r="18" spans="1:52" ht="19.5" x14ac:dyDescent="0.45">
      <c r="A18">
        <v>69</v>
      </c>
      <c r="B18">
        <v>32</v>
      </c>
      <c r="C18">
        <v>15</v>
      </c>
      <c r="D18">
        <v>11</v>
      </c>
      <c r="E18">
        <v>7</v>
      </c>
      <c r="F18">
        <v>4</v>
      </c>
      <c r="H18" t="s">
        <v>7</v>
      </c>
      <c r="I18">
        <v>15</v>
      </c>
      <c r="J18" s="39">
        <v>16</v>
      </c>
      <c r="K18" s="16">
        <v>15</v>
      </c>
      <c r="L18" s="19">
        <v>14</v>
      </c>
      <c r="M18" s="20">
        <v>28</v>
      </c>
      <c r="O18" s="9"/>
      <c r="P18" t="s">
        <v>7</v>
      </c>
      <c r="Q18">
        <v>22</v>
      </c>
      <c r="R18" s="39">
        <v>16</v>
      </c>
      <c r="S18">
        <f t="shared" si="32"/>
        <v>15</v>
      </c>
      <c r="T18">
        <f t="shared" si="33"/>
        <v>2.3737901041031894E-3</v>
      </c>
      <c r="U18" s="15">
        <f t="shared" si="34"/>
        <v>0.99952335519558311</v>
      </c>
      <c r="V18" s="14">
        <f t="shared" si="35"/>
        <v>4.766448044168925E-4</v>
      </c>
      <c r="W18" s="28">
        <f t="shared" si="36"/>
        <v>4.766448044168925E-4</v>
      </c>
      <c r="X18" s="9">
        <f t="shared" si="37"/>
        <v>9.53289608833785E-4</v>
      </c>
      <c r="Y18" s="39">
        <v>3</v>
      </c>
      <c r="Z18">
        <f t="shared" si="38"/>
        <v>2</v>
      </c>
      <c r="AA18">
        <f t="shared" si="39"/>
        <v>0.14194800600781876</v>
      </c>
      <c r="AB18" s="15">
        <f t="shared" si="40"/>
        <v>0.21385792993046102</v>
      </c>
      <c r="AC18" s="14">
        <f t="shared" si="41"/>
        <v>0.99983697742973343</v>
      </c>
      <c r="AD18" s="15">
        <f t="shared" si="42"/>
        <v>0.21385792993046102</v>
      </c>
      <c r="AE18" s="9">
        <f t="shared" si="43"/>
        <v>0.42771585986092203</v>
      </c>
      <c r="AF18" s="39">
        <v>1</v>
      </c>
      <c r="AG18">
        <f t="shared" si="44"/>
        <v>0</v>
      </c>
      <c r="AH18">
        <f t="shared" si="45"/>
        <v>6.2461244817656907E-2</v>
      </c>
      <c r="AI18" s="15">
        <f t="shared" si="46"/>
        <v>7.2011104562505285E-2</v>
      </c>
      <c r="AJ18" s="14">
        <f t="shared" si="47"/>
        <v>0.92798889543749474</v>
      </c>
      <c r="AK18" s="15">
        <f t="shared" si="48"/>
        <v>7.2011104562505285E-2</v>
      </c>
      <c r="AL18" s="9">
        <f t="shared" si="49"/>
        <v>0.14402220912501057</v>
      </c>
      <c r="AM18" s="39">
        <v>0</v>
      </c>
      <c r="AN18">
        <f t="shared" si="50"/>
        <v>-1</v>
      </c>
      <c r="AO18">
        <f t="shared" si="51"/>
        <v>5.8292389860651488E-2</v>
      </c>
      <c r="AP18" s="15">
        <f t="shared" si="52"/>
        <v>5.8292389860651488E-2</v>
      </c>
      <c r="AQ18" s="14">
        <f t="shared" si="53"/>
        <v>0.94170761013934856</v>
      </c>
      <c r="AR18" s="15">
        <f t="shared" si="54"/>
        <v>5.8292389860651488E-2</v>
      </c>
      <c r="AS18" s="9">
        <f t="shared" si="55"/>
        <v>0.11658477972130298</v>
      </c>
      <c r="AT18" s="39">
        <v>2</v>
      </c>
      <c r="AU18">
        <f t="shared" si="56"/>
        <v>1</v>
      </c>
      <c r="AV18">
        <f t="shared" si="57"/>
        <v>0.28884986830553117</v>
      </c>
      <c r="AW18" s="15">
        <f t="shared" si="58"/>
        <v>0.9078138718173836</v>
      </c>
      <c r="AX18" s="14">
        <f t="shared" si="59"/>
        <v>9.21861281826164E-2</v>
      </c>
      <c r="AY18" s="14">
        <f t="shared" si="60"/>
        <v>9.21861281826164E-2</v>
      </c>
      <c r="AZ18" s="9">
        <f t="shared" si="61"/>
        <v>0.1843722563652328</v>
      </c>
    </row>
    <row r="19" spans="1:52" ht="19.5" x14ac:dyDescent="0.45">
      <c r="A19">
        <v>69</v>
      </c>
      <c r="B19">
        <v>32</v>
      </c>
      <c r="C19">
        <v>15</v>
      </c>
      <c r="D19">
        <v>11</v>
      </c>
      <c r="E19">
        <v>7</v>
      </c>
      <c r="F19">
        <v>4</v>
      </c>
      <c r="H19" t="s">
        <v>8</v>
      </c>
      <c r="I19">
        <v>2</v>
      </c>
      <c r="J19" s="39">
        <v>6</v>
      </c>
      <c r="K19" s="16">
        <v>8</v>
      </c>
      <c r="L19" s="19">
        <v>5</v>
      </c>
      <c r="M19" s="20">
        <v>4</v>
      </c>
      <c r="O19" s="9"/>
      <c r="P19" t="s">
        <v>8</v>
      </c>
      <c r="Q19">
        <v>18</v>
      </c>
      <c r="R19" s="39">
        <v>6</v>
      </c>
      <c r="S19">
        <f t="shared" si="32"/>
        <v>5</v>
      </c>
      <c r="T19">
        <f t="shared" si="33"/>
        <v>9.7421211781259037E-2</v>
      </c>
      <c r="U19" s="15">
        <f t="shared" si="34"/>
        <v>0.15489564151060187</v>
      </c>
      <c r="V19" s="14">
        <f t="shared" si="35"/>
        <v>0.84510435848939813</v>
      </c>
      <c r="W19" s="15">
        <f t="shared" si="36"/>
        <v>0.15489564151060187</v>
      </c>
      <c r="X19" s="9">
        <f t="shared" si="37"/>
        <v>0.30979128302120373</v>
      </c>
      <c r="Y19" s="39">
        <v>9</v>
      </c>
      <c r="Z19">
        <f t="shared" si="38"/>
        <v>8</v>
      </c>
      <c r="AA19">
        <f t="shared" si="39"/>
        <v>1.5446364628259968E-3</v>
      </c>
      <c r="AB19" s="15">
        <f t="shared" si="40"/>
        <v>0.99980394243058457</v>
      </c>
      <c r="AC19" s="14">
        <f t="shared" si="41"/>
        <v>0.26297027705572895</v>
      </c>
      <c r="AD19" s="14">
        <f t="shared" si="42"/>
        <v>0.26297027705572895</v>
      </c>
      <c r="AE19" s="9">
        <f t="shared" si="43"/>
        <v>0.5259405541114579</v>
      </c>
      <c r="AF19" s="39">
        <v>0</v>
      </c>
      <c r="AG19">
        <f t="shared" si="44"/>
        <v>-1</v>
      </c>
      <c r="AH19">
        <f t="shared" si="45"/>
        <v>2.6113469200542801E-2</v>
      </c>
      <c r="AI19" s="15">
        <f t="shared" si="46"/>
        <v>2.6113469200542801E-2</v>
      </c>
      <c r="AJ19" s="14">
        <f t="shared" si="47"/>
        <v>0.9738865307994572</v>
      </c>
      <c r="AK19" s="30">
        <f t="shared" si="48"/>
        <v>2.6113469200542801E-2</v>
      </c>
      <c r="AL19" s="9">
        <f t="shared" si="49"/>
        <v>5.2226938401085603E-2</v>
      </c>
      <c r="AM19" s="39">
        <v>3</v>
      </c>
      <c r="AN19">
        <f t="shared" si="50"/>
        <v>2</v>
      </c>
      <c r="AO19">
        <f t="shared" si="51"/>
        <v>0.18900632138789183</v>
      </c>
      <c r="AP19" s="15">
        <f t="shared" si="52"/>
        <v>0.92990315978635252</v>
      </c>
      <c r="AQ19" s="14">
        <f t="shared" si="53"/>
        <v>7.0096840213647482E-2</v>
      </c>
      <c r="AR19" s="14">
        <f t="shared" si="54"/>
        <v>7.0096840213647482E-2</v>
      </c>
      <c r="AS19" s="9">
        <f t="shared" si="55"/>
        <v>0.14019368042729496</v>
      </c>
      <c r="AT19" s="39">
        <v>0</v>
      </c>
      <c r="AU19">
        <f t="shared" si="56"/>
        <v>-1</v>
      </c>
      <c r="AV19">
        <f t="shared" si="57"/>
        <v>0.28906849153442271</v>
      </c>
      <c r="AW19" s="15">
        <f t="shared" si="58"/>
        <v>0.28906849153442271</v>
      </c>
      <c r="AX19" s="14">
        <f t="shared" si="59"/>
        <v>0.71093150846557729</v>
      </c>
      <c r="AY19" s="15">
        <f t="shared" si="60"/>
        <v>0.28906849153442271</v>
      </c>
      <c r="AZ19" s="9">
        <f t="shared" si="61"/>
        <v>0.57813698306884542</v>
      </c>
    </row>
    <row r="20" spans="1:52" ht="19.5" x14ac:dyDescent="0.45">
      <c r="A20">
        <v>69</v>
      </c>
      <c r="B20">
        <v>32</v>
      </c>
      <c r="C20">
        <v>15</v>
      </c>
      <c r="D20">
        <v>11</v>
      </c>
      <c r="E20">
        <v>7</v>
      </c>
      <c r="F20">
        <v>4</v>
      </c>
      <c r="H20" t="s">
        <v>9</v>
      </c>
      <c r="I20">
        <v>2</v>
      </c>
      <c r="J20" s="39">
        <v>0</v>
      </c>
      <c r="K20" s="16">
        <v>0</v>
      </c>
      <c r="L20" s="19">
        <v>0</v>
      </c>
      <c r="M20" s="20">
        <v>0</v>
      </c>
      <c r="O20" s="9"/>
      <c r="P20" t="s">
        <v>9</v>
      </c>
      <c r="Q20">
        <v>18</v>
      </c>
      <c r="R20" s="39">
        <v>0</v>
      </c>
      <c r="S20">
        <f t="shared" si="32"/>
        <v>-1</v>
      </c>
      <c r="T20">
        <f t="shared" si="33"/>
        <v>1.0256054142979186E-6</v>
      </c>
      <c r="U20" s="15">
        <f t="shared" si="34"/>
        <v>1.0256054142979186E-6</v>
      </c>
      <c r="V20" s="14">
        <f t="shared" si="35"/>
        <v>0.99999897439458574</v>
      </c>
      <c r="W20" s="30">
        <f t="shared" si="36"/>
        <v>1.0256054142979186E-6</v>
      </c>
      <c r="X20" s="9">
        <f t="shared" si="37"/>
        <v>2.0512108285958371E-6</v>
      </c>
      <c r="Y20" s="39">
        <v>2</v>
      </c>
      <c r="Z20">
        <f t="shared" si="38"/>
        <v>1</v>
      </c>
      <c r="AA20">
        <f t="shared" si="39"/>
        <v>0.12854237808912633</v>
      </c>
      <c r="AB20" s="15">
        <f t="shared" si="40"/>
        <v>0.1752145032926043</v>
      </c>
      <c r="AC20" s="14">
        <f t="shared" si="41"/>
        <v>0.99959881246493854</v>
      </c>
      <c r="AD20" s="15">
        <f t="shared" si="42"/>
        <v>0.1752145032926043</v>
      </c>
      <c r="AE20" s="9">
        <f t="shared" si="43"/>
        <v>0.35042900658520859</v>
      </c>
      <c r="AF20" s="39">
        <v>10</v>
      </c>
      <c r="AG20">
        <f t="shared" si="44"/>
        <v>9</v>
      </c>
      <c r="AH20">
        <f>_xlfn.HYPGEOM.DIST(AF20,D20,Q20,A20,FALSE)</f>
        <v>1.2236238962803379E-6</v>
      </c>
      <c r="AI20" s="15">
        <f t="shared" si="46"/>
        <v>0.9999999825508179</v>
      </c>
      <c r="AJ20" s="14">
        <f t="shared" si="47"/>
        <v>1.7449182099227301E-8</v>
      </c>
      <c r="AK20" s="44">
        <f t="shared" si="48"/>
        <v>1.7449182099227301E-8</v>
      </c>
      <c r="AL20" s="9">
        <f t="shared" si="49"/>
        <v>3.4898364198454601E-8</v>
      </c>
      <c r="AM20" s="39">
        <v>4</v>
      </c>
      <c r="AN20">
        <f t="shared" si="50"/>
        <v>3</v>
      </c>
      <c r="AO20">
        <f t="shared" si="51"/>
        <v>5.9064475433716221E-2</v>
      </c>
      <c r="AP20" s="15">
        <f t="shared" si="52"/>
        <v>0.9889676352200687</v>
      </c>
      <c r="AQ20" s="14">
        <f t="shared" si="53"/>
        <v>1.1032364779931303E-2</v>
      </c>
      <c r="AR20" s="44">
        <f t="shared" si="54"/>
        <v>1.1032364779931303E-2</v>
      </c>
      <c r="AS20" s="9">
        <f t="shared" si="55"/>
        <v>2.2064729559862606E-2</v>
      </c>
      <c r="AT20" s="39">
        <v>2</v>
      </c>
      <c r="AU20">
        <f t="shared" si="56"/>
        <v>1</v>
      </c>
      <c r="AV20">
        <f t="shared" si="57"/>
        <v>0.22565040410595236</v>
      </c>
      <c r="AW20" s="15">
        <f t="shared" si="58"/>
        <v>0.94832163294200933</v>
      </c>
      <c r="AX20" s="14">
        <f t="shared" si="59"/>
        <v>5.1678367057990671E-2</v>
      </c>
      <c r="AY20" s="28">
        <f t="shared" si="60"/>
        <v>5.1678367057990671E-2</v>
      </c>
      <c r="AZ20" s="9">
        <f t="shared" si="61"/>
        <v>0.10335673411598134</v>
      </c>
    </row>
    <row r="21" spans="1:52" x14ac:dyDescent="0.35">
      <c r="I21">
        <v>32</v>
      </c>
      <c r="J21" s="39">
        <v>32</v>
      </c>
      <c r="K21" s="16">
        <v>32</v>
      </c>
      <c r="L21" s="19">
        <v>32</v>
      </c>
      <c r="M21" s="20">
        <v>32</v>
      </c>
      <c r="O21" s="9"/>
      <c r="Q21" s="9">
        <v>69</v>
      </c>
      <c r="R21" s="39">
        <v>32</v>
      </c>
      <c r="X21" s="9"/>
      <c r="Y21" s="39">
        <v>15</v>
      </c>
      <c r="AE21" s="9"/>
      <c r="AF21" s="39">
        <v>11</v>
      </c>
      <c r="AL21" s="9"/>
      <c r="AM21" s="39">
        <v>7</v>
      </c>
      <c r="AS21" s="9"/>
    </row>
    <row r="22" spans="1:52" x14ac:dyDescent="0.35">
      <c r="J22" s="39"/>
      <c r="K22" s="16"/>
      <c r="L22" s="19"/>
      <c r="M22" s="20"/>
      <c r="O22" s="9"/>
      <c r="Q22" s="9"/>
      <c r="X22" s="9"/>
      <c r="AE22" s="9"/>
      <c r="AL22" s="9"/>
      <c r="AS22" s="9"/>
    </row>
    <row r="23" spans="1:52" x14ac:dyDescent="0.35">
      <c r="J23" s="39"/>
      <c r="K23" s="16"/>
      <c r="L23" s="19"/>
      <c r="M23" s="20"/>
      <c r="O23" s="9"/>
      <c r="P23" s="17"/>
      <c r="Q23" s="18"/>
      <c r="R23" s="17"/>
      <c r="S23" s="17"/>
      <c r="T23" s="17"/>
      <c r="U23" s="17"/>
      <c r="V23" s="17"/>
      <c r="W23" s="17"/>
      <c r="X23" s="18"/>
      <c r="Y23" s="17"/>
      <c r="Z23" s="17"/>
      <c r="AA23" s="17"/>
      <c r="AB23" s="17"/>
      <c r="AC23" s="17"/>
      <c r="AD23" s="17"/>
      <c r="AE23" s="18" t="s">
        <v>32</v>
      </c>
      <c r="AF23" s="17"/>
      <c r="AG23" s="17"/>
      <c r="AH23" s="17"/>
      <c r="AI23" s="17"/>
      <c r="AJ23" s="17"/>
      <c r="AK23" s="17"/>
      <c r="AL23" s="18"/>
      <c r="AM23" s="17"/>
      <c r="AN23" s="17"/>
      <c r="AO23" s="17"/>
      <c r="AP23" s="17"/>
      <c r="AQ23" s="17"/>
      <c r="AR23" s="17"/>
      <c r="AS23" s="18"/>
      <c r="AT23" s="17"/>
      <c r="AU23" s="12"/>
      <c r="AV23" s="12"/>
      <c r="AW23" s="12"/>
      <c r="AX23" s="12"/>
      <c r="AY23" s="12"/>
      <c r="AZ23" s="12"/>
    </row>
    <row r="24" spans="1:52" ht="116" x14ac:dyDescent="0.35">
      <c r="J24" s="39"/>
      <c r="K24" s="16"/>
      <c r="L24" s="19"/>
      <c r="M24" s="20"/>
      <c r="O24" s="9"/>
      <c r="P24" s="4" t="s">
        <v>15</v>
      </c>
      <c r="Q24" s="11" t="s">
        <v>16</v>
      </c>
      <c r="R24" s="5" t="s">
        <v>17</v>
      </c>
      <c r="S24" s="4" t="s">
        <v>23</v>
      </c>
      <c r="T24" s="6" t="s">
        <v>18</v>
      </c>
      <c r="U24" s="7" t="s">
        <v>19</v>
      </c>
      <c r="V24" s="8" t="s">
        <v>20</v>
      </c>
      <c r="W24" s="6" t="s">
        <v>39</v>
      </c>
      <c r="X24" s="38" t="s">
        <v>22</v>
      </c>
      <c r="Y24" s="5" t="s">
        <v>29</v>
      </c>
      <c r="Z24" s="4" t="s">
        <v>23</v>
      </c>
      <c r="AA24" s="6" t="s">
        <v>18</v>
      </c>
      <c r="AB24" s="7" t="s">
        <v>19</v>
      </c>
      <c r="AC24" s="8" t="s">
        <v>20</v>
      </c>
      <c r="AD24" s="6" t="s">
        <v>39</v>
      </c>
      <c r="AE24" s="38" t="s">
        <v>22</v>
      </c>
      <c r="AF24" s="5" t="s">
        <v>30</v>
      </c>
      <c r="AG24" s="4" t="s">
        <v>23</v>
      </c>
      <c r="AH24" s="6" t="s">
        <v>18</v>
      </c>
      <c r="AI24" s="7" t="s">
        <v>19</v>
      </c>
      <c r="AJ24" s="8" t="s">
        <v>20</v>
      </c>
      <c r="AK24" s="6" t="s">
        <v>39</v>
      </c>
      <c r="AL24" s="38" t="s">
        <v>22</v>
      </c>
      <c r="AM24" s="5" t="s">
        <v>31</v>
      </c>
      <c r="AN24" s="4" t="s">
        <v>23</v>
      </c>
      <c r="AO24" s="6" t="s">
        <v>18</v>
      </c>
      <c r="AP24" s="7" t="s">
        <v>19</v>
      </c>
      <c r="AQ24" s="8" t="s">
        <v>20</v>
      </c>
      <c r="AR24" s="6" t="s">
        <v>39</v>
      </c>
      <c r="AS24" s="38" t="s">
        <v>22</v>
      </c>
      <c r="AT24" s="5" t="s">
        <v>38</v>
      </c>
      <c r="AU24" s="4" t="s">
        <v>23</v>
      </c>
      <c r="AV24" s="6" t="s">
        <v>18</v>
      </c>
      <c r="AW24" s="7" t="s">
        <v>19</v>
      </c>
      <c r="AX24" s="8" t="s">
        <v>20</v>
      </c>
      <c r="AY24" s="6" t="s">
        <v>21</v>
      </c>
      <c r="AZ24" s="10" t="s">
        <v>22</v>
      </c>
    </row>
    <row r="25" spans="1:52" x14ac:dyDescent="0.35">
      <c r="G25" t="s">
        <v>26</v>
      </c>
      <c r="J25" s="39"/>
      <c r="K25" s="16"/>
      <c r="L25" s="19"/>
      <c r="M25" s="20"/>
      <c r="O25" s="9"/>
      <c r="Q25" s="9"/>
      <c r="X25" s="9"/>
      <c r="AE25" s="9"/>
      <c r="AL25" s="9"/>
      <c r="AS25" s="9"/>
    </row>
    <row r="26" spans="1:52" ht="19.5" x14ac:dyDescent="0.45">
      <c r="A26">
        <v>69</v>
      </c>
      <c r="B26">
        <v>15</v>
      </c>
      <c r="C26">
        <v>15</v>
      </c>
      <c r="D26">
        <v>11</v>
      </c>
      <c r="E26">
        <v>7</v>
      </c>
      <c r="F26">
        <v>4</v>
      </c>
      <c r="H26" t="s">
        <v>5</v>
      </c>
      <c r="I26">
        <v>2</v>
      </c>
      <c r="J26" s="39">
        <v>0</v>
      </c>
      <c r="K26" s="16">
        <v>1</v>
      </c>
      <c r="L26" s="19">
        <v>1</v>
      </c>
      <c r="M26" s="20">
        <v>12</v>
      </c>
      <c r="O26" s="9"/>
      <c r="P26" t="s">
        <v>5</v>
      </c>
      <c r="Q26" s="16">
        <v>3</v>
      </c>
      <c r="R26" s="16">
        <v>2</v>
      </c>
      <c r="S26">
        <f>R26-1</f>
        <v>1</v>
      </c>
      <c r="T26">
        <f>_xlfn.HYPGEOM.DIST(R26,B26,Q26,A26,FALSE)</f>
        <v>0.10821849830133223</v>
      </c>
      <c r="U26" s="15">
        <f>_xlfn.HYPGEOM.DIST(R26,B26,Q26,A26,TRUE)</f>
        <v>0.99131579951902893</v>
      </c>
      <c r="V26" s="14">
        <f>1-_xlfn.HYPGEOM.DIST(R26,B26,Q26,A26,TRUE)</f>
        <v>8.6842004809710716E-3</v>
      </c>
      <c r="W26" s="28">
        <f>MIN(U26,V26)</f>
        <v>8.6842004809710716E-3</v>
      </c>
      <c r="X26" s="9">
        <f>2*W26</f>
        <v>1.7368400961942143E-2</v>
      </c>
      <c r="Y26" s="16">
        <v>1</v>
      </c>
      <c r="Z26">
        <f>Y26-1</f>
        <v>0</v>
      </c>
      <c r="AA26">
        <f>_xlfn.HYPGEOM.DIST(Y26,C26,Q26,A26,FALSE)</f>
        <v>0.40968431499790042</v>
      </c>
      <c r="AB26" s="15">
        <f>_xlfn.HYPGEOM.DIST(Y26,C26,Q26,A26,TRUE)</f>
        <v>0.8830973012176967</v>
      </c>
      <c r="AC26" s="14">
        <f>1-_xlfn.HYPGEOM.DIST(Y26,B26,Q26,A26,TRUE)</f>
        <v>0.1169026987823033</v>
      </c>
      <c r="AD26" s="14">
        <f>MIN(AB26,AC26)</f>
        <v>0.1169026987823033</v>
      </c>
      <c r="AE26" s="9">
        <f>2*AD26</f>
        <v>0.23380539756460661</v>
      </c>
      <c r="AF26" s="16">
        <v>0</v>
      </c>
      <c r="AG26">
        <f>AF26-1</f>
        <v>-1</v>
      </c>
      <c r="AH26">
        <f>_xlfn.HYPGEOM.DIST(AF26,D26,Q26,A26,FALSE)</f>
        <v>0.58892239569416305</v>
      </c>
      <c r="AI26" s="15">
        <f>_xlfn.HYPGEOM.DIST(AF26,D26,Q26,A26,TRUE)</f>
        <v>0.58892239569416305</v>
      </c>
      <c r="AJ26" s="14">
        <f>1-_xlfn.HYPGEOM.DIST(AF26,D26,Q26,A26,TRUE)</f>
        <v>0.41107760430583695</v>
      </c>
      <c r="AK26" s="15">
        <f>MIN(AI26,AJ26)</f>
        <v>0.41107760430583695</v>
      </c>
      <c r="AL26" s="9">
        <f>2*AK26</f>
        <v>0.8221552086116739</v>
      </c>
      <c r="AM26" s="16">
        <v>0</v>
      </c>
      <c r="AN26">
        <f>AM26-1</f>
        <v>-1</v>
      </c>
      <c r="AO26">
        <f>_xlfn.HYPGEOM.DIST(AM26,E26,Q26,A26,FALSE)</f>
        <v>0.72183837844027909</v>
      </c>
      <c r="AP26" s="15">
        <f>_xlfn.HYPGEOM.DIST(AM26,E26,Q26,A26,TRUE)</f>
        <v>0.72183837844027909</v>
      </c>
      <c r="AQ26" s="14">
        <f>1-_xlfn.HYPGEOM.DIST(AM26,E26,Q26,A26,TRUE)</f>
        <v>0.27816162155972091</v>
      </c>
      <c r="AR26" s="14">
        <f>MIN(AP26,AQ26)</f>
        <v>0.27816162155972091</v>
      </c>
      <c r="AS26" s="9">
        <f>2*AR26</f>
        <v>0.55632324311944181</v>
      </c>
      <c r="AT26" s="16">
        <v>0</v>
      </c>
      <c r="AU26">
        <f>AT26-1</f>
        <v>-1</v>
      </c>
      <c r="AV26">
        <f>_xlfn.HYPGEOM.DIST(AT26,F26,Q26,A26,FALSE)</f>
        <v>0.83368324617322542</v>
      </c>
      <c r="AW26" s="15">
        <f>_xlfn.HYPGEOM.DIST(AT26,F26,Q26,A26,TRUE)</f>
        <v>0.83368324617322542</v>
      </c>
      <c r="AX26" s="14">
        <f>1-_xlfn.HYPGEOM.DIST(AT26,F26,Q26,A26,TRUE)</f>
        <v>0.16631675382677458</v>
      </c>
      <c r="AY26" s="14">
        <f>MIN(AW26,AX26)</f>
        <v>0.16631675382677458</v>
      </c>
      <c r="AZ26" s="9">
        <f>2*AY26</f>
        <v>0.33263350765354915</v>
      </c>
    </row>
    <row r="27" spans="1:52" ht="19.5" x14ac:dyDescent="0.45">
      <c r="A27">
        <v>69</v>
      </c>
      <c r="B27">
        <v>15</v>
      </c>
      <c r="C27">
        <v>15</v>
      </c>
      <c r="D27">
        <v>11</v>
      </c>
      <c r="E27">
        <v>7</v>
      </c>
      <c r="F27">
        <v>4</v>
      </c>
      <c r="H27" t="s">
        <v>6</v>
      </c>
      <c r="I27">
        <v>9</v>
      </c>
      <c r="J27" s="39">
        <v>1</v>
      </c>
      <c r="K27" s="16">
        <v>0</v>
      </c>
      <c r="L27" s="19">
        <v>4</v>
      </c>
      <c r="M27" s="20">
        <v>0</v>
      </c>
      <c r="O27" s="9"/>
      <c r="P27" t="s">
        <v>6</v>
      </c>
      <c r="Q27" s="16">
        <v>8</v>
      </c>
      <c r="R27" s="16">
        <v>7</v>
      </c>
      <c r="S27">
        <f t="shared" ref="S27:S30" si="62">R27-1</f>
        <v>6</v>
      </c>
      <c r="T27">
        <f t="shared" ref="T27:T30" si="63">_xlfn.HYPGEOM.DIST(R27,B27,Q27,A27,FALSE)</f>
        <v>4.1558563095749578E-5</v>
      </c>
      <c r="U27" s="15">
        <f t="shared" ref="U27:U30" si="64">_xlfn.HYPGEOM.DIST(R27,B27,Q27,A27,TRUE)</f>
        <v>0.99999923039697969</v>
      </c>
      <c r="V27" s="14">
        <f t="shared" ref="V27:V30" si="65">1-_xlfn.HYPGEOM.DIST(R27,B27,Q27,A27,TRUE)</f>
        <v>7.696030203119264E-7</v>
      </c>
      <c r="W27" s="28">
        <f t="shared" ref="W27:W30" si="66">MIN(U27,V27)</f>
        <v>7.696030203119264E-7</v>
      </c>
      <c r="X27" s="9">
        <f t="shared" ref="X27:X30" si="67">2*W27</f>
        <v>1.5392060406238528E-6</v>
      </c>
      <c r="Y27" s="16">
        <v>0</v>
      </c>
      <c r="Z27">
        <f t="shared" ref="Z27:Z30" si="68">Y27-1</f>
        <v>-1</v>
      </c>
      <c r="AA27">
        <f t="shared" ref="AA27:AA30" si="69">_xlfn.HYPGEOM.DIST(Y27,C27,Q27,A27,FALSE)</f>
        <v>0.12443599292838371</v>
      </c>
      <c r="AB27" s="15">
        <f t="shared" ref="AB27:AB30" si="70">_xlfn.HYPGEOM.DIST(Y27,C27,Q27,A27,TRUE)</f>
        <v>0.12443599292838371</v>
      </c>
      <c r="AC27" s="14">
        <f t="shared" ref="AC27:AC30" si="71">1-_xlfn.HYPGEOM.DIST(Y27,B27,Q27,A27,TRUE)</f>
        <v>0.8755640070716163</v>
      </c>
      <c r="AD27" s="15">
        <f t="shared" ref="AD27:AD30" si="72">MIN(AB27,AC27)</f>
        <v>0.12443599292838371</v>
      </c>
      <c r="AE27" s="9">
        <f t="shared" ref="AE27:AE30" si="73">2*AD27</f>
        <v>0.24887198585676742</v>
      </c>
      <c r="AF27" s="16">
        <v>1</v>
      </c>
      <c r="AG27">
        <f t="shared" ref="AG27:AG30" si="74">AF27-1</f>
        <v>0</v>
      </c>
      <c r="AH27">
        <f t="shared" ref="AH27:AH29" si="75">_xlfn.HYPGEOM.DIST(AF27,D27,Q27,A27,FALSE)</f>
        <v>0.39555501922776182</v>
      </c>
      <c r="AI27" s="15">
        <f t="shared" ref="AI27:AI30" si="76">_xlfn.HYPGEOM.DIST(AF27,D27,Q27,A27,TRUE)</f>
        <v>0.62479713264385106</v>
      </c>
      <c r="AJ27" s="14">
        <f t="shared" ref="AJ27:AJ30" si="77">1-_xlfn.HYPGEOM.DIST(AF27,D27,Q27,A27,TRUE)</f>
        <v>0.37520286735614894</v>
      </c>
      <c r="AK27" s="15">
        <f t="shared" ref="AK27:AK30" si="78">MIN(AI27,AJ27)</f>
        <v>0.37520286735614894</v>
      </c>
      <c r="AL27" s="9">
        <f t="shared" ref="AL27:AL30" si="79">2*AK27</f>
        <v>0.75040573471229788</v>
      </c>
      <c r="AM27" s="16">
        <v>0</v>
      </c>
      <c r="AN27">
        <f t="shared" ref="AN27:AN30" si="80">AM27-1</f>
        <v>-1</v>
      </c>
      <c r="AO27">
        <f t="shared" ref="AO27:AO30" si="81">_xlfn.HYPGEOM.DIST(AM27,E27,Q27,A27,FALSE)</f>
        <v>0.40436731190920594</v>
      </c>
      <c r="AP27" s="15">
        <f t="shared" ref="AP27:AP30" si="82">_xlfn.HYPGEOM.DIST(AM27,E27,Q27,A27,TRUE)</f>
        <v>0.40436731190920594</v>
      </c>
      <c r="AQ27" s="14">
        <f t="shared" ref="AQ27:AQ30" si="83">1-_xlfn.HYPGEOM.DIST(AM27,E27,Q27,A27,TRUE)</f>
        <v>0.59563268809079406</v>
      </c>
      <c r="AR27" s="15">
        <f t="shared" ref="AR27:AR30" si="84">MIN(AP27,AQ27)</f>
        <v>0.40436731190920594</v>
      </c>
      <c r="AS27" s="9">
        <f t="shared" ref="AS27:AS30" si="85">2*AR27</f>
        <v>0.80873462381841188</v>
      </c>
      <c r="AT27" s="16">
        <v>0</v>
      </c>
      <c r="AU27">
        <f t="shared" ref="AU27:AU30" si="86">AT27-1</f>
        <v>-1</v>
      </c>
      <c r="AV27">
        <f t="shared" ref="AV27:AV30" si="87">_xlfn.HYPGEOM.DIST(AT27,F27,Q27,A27,FALSE)</f>
        <v>0.60364881012283367</v>
      </c>
      <c r="AW27" s="15">
        <f t="shared" ref="AW27:AW30" si="88">_xlfn.HYPGEOM.DIST(AT27,F27,Q27,A27,TRUE)</f>
        <v>0.60364881012283367</v>
      </c>
      <c r="AX27" s="14">
        <f t="shared" ref="AX27:AX30" si="89">1-_xlfn.HYPGEOM.DIST(AT27,F27,Q27,A27,TRUE)</f>
        <v>0.39635118987716633</v>
      </c>
      <c r="AY27" s="14">
        <f t="shared" ref="AY27:AY30" si="90">MIN(AW27,AX27)</f>
        <v>0.39635118987716633</v>
      </c>
      <c r="AZ27" s="9">
        <f t="shared" ref="AZ27:AZ30" si="91">2*AY27</f>
        <v>0.79270237975433266</v>
      </c>
    </row>
    <row r="28" spans="1:52" ht="19.5" x14ac:dyDescent="0.45">
      <c r="A28">
        <v>69</v>
      </c>
      <c r="B28">
        <v>15</v>
      </c>
      <c r="C28">
        <v>15</v>
      </c>
      <c r="D28">
        <v>11</v>
      </c>
      <c r="E28">
        <v>7</v>
      </c>
      <c r="F28">
        <v>4</v>
      </c>
      <c r="H28" t="s">
        <v>7</v>
      </c>
      <c r="I28">
        <v>3</v>
      </c>
      <c r="J28" s="39">
        <v>3</v>
      </c>
      <c r="K28" s="16">
        <v>8</v>
      </c>
      <c r="L28" s="19">
        <v>7</v>
      </c>
      <c r="M28" s="20">
        <v>1</v>
      </c>
      <c r="O28" s="9"/>
      <c r="P28" t="s">
        <v>7</v>
      </c>
      <c r="Q28" s="16">
        <v>28</v>
      </c>
      <c r="R28" s="16">
        <v>15</v>
      </c>
      <c r="S28">
        <f t="shared" si="62"/>
        <v>14</v>
      </c>
      <c r="T28">
        <f t="shared" si="63"/>
        <v>6.6049803799015893E-8</v>
      </c>
      <c r="U28" s="15">
        <f t="shared" si="64"/>
        <v>1</v>
      </c>
      <c r="V28" s="14">
        <f t="shared" si="65"/>
        <v>0</v>
      </c>
      <c r="W28" s="28">
        <f t="shared" si="66"/>
        <v>0</v>
      </c>
      <c r="X28" s="9">
        <f t="shared" si="67"/>
        <v>0</v>
      </c>
      <c r="Y28" s="16">
        <v>8</v>
      </c>
      <c r="Z28">
        <f t="shared" si="68"/>
        <v>7</v>
      </c>
      <c r="AA28">
        <f t="shared" si="69"/>
        <v>0.12326509180787822</v>
      </c>
      <c r="AB28" s="15">
        <f t="shared" si="70"/>
        <v>0.92340163217443583</v>
      </c>
      <c r="AC28" s="14">
        <f t="shared" si="71"/>
        <v>7.6598367825564173E-2</v>
      </c>
      <c r="AD28" s="14">
        <f t="shared" si="72"/>
        <v>7.6598367825564173E-2</v>
      </c>
      <c r="AE28" s="9">
        <f t="shared" si="73"/>
        <v>0.15319673565112835</v>
      </c>
      <c r="AF28" s="16">
        <v>4</v>
      </c>
      <c r="AG28">
        <f t="shared" si="74"/>
        <v>3</v>
      </c>
      <c r="AH28">
        <f t="shared" si="75"/>
        <v>0.25239340611720862</v>
      </c>
      <c r="AI28" s="15">
        <f t="shared" si="76"/>
        <v>0.51557655330276364</v>
      </c>
      <c r="AJ28" s="14">
        <f t="shared" si="77"/>
        <v>0.48442344669723636</v>
      </c>
      <c r="AK28" s="15">
        <f t="shared" si="78"/>
        <v>0.48442344669723636</v>
      </c>
      <c r="AL28" s="9">
        <f t="shared" si="79"/>
        <v>0.96884689339447272</v>
      </c>
      <c r="AM28" s="16">
        <v>0</v>
      </c>
      <c r="AN28">
        <f t="shared" si="80"/>
        <v>-1</v>
      </c>
      <c r="AO28">
        <f t="shared" si="81"/>
        <v>2.0837887983935197E-2</v>
      </c>
      <c r="AP28" s="15">
        <f t="shared" si="82"/>
        <v>2.0837887983935197E-2</v>
      </c>
      <c r="AQ28" s="14">
        <f t="shared" si="83"/>
        <v>0.97916211201606485</v>
      </c>
      <c r="AR28" s="15">
        <f t="shared" si="84"/>
        <v>2.0837887983935197E-2</v>
      </c>
      <c r="AS28" s="9">
        <f t="shared" si="85"/>
        <v>4.1675775967870393E-2</v>
      </c>
      <c r="AT28" s="16">
        <v>1</v>
      </c>
      <c r="AU28">
        <f t="shared" si="86"/>
        <v>0</v>
      </c>
      <c r="AV28">
        <f t="shared" si="87"/>
        <v>0.34526275851618421</v>
      </c>
      <c r="AW28" s="15">
        <f t="shared" si="88"/>
        <v>0.4624054801556039</v>
      </c>
      <c r="AX28" s="14">
        <f t="shared" si="89"/>
        <v>0.5375945198443961</v>
      </c>
      <c r="AY28" s="14">
        <f t="shared" si="90"/>
        <v>0.4624054801556039</v>
      </c>
      <c r="AZ28" s="9">
        <f t="shared" si="91"/>
        <v>0.9248109603112078</v>
      </c>
    </row>
    <row r="29" spans="1:52" ht="19.5" x14ac:dyDescent="0.45">
      <c r="A29">
        <v>69</v>
      </c>
      <c r="B29">
        <v>15</v>
      </c>
      <c r="C29">
        <v>15</v>
      </c>
      <c r="D29">
        <v>11</v>
      </c>
      <c r="E29">
        <v>7</v>
      </c>
      <c r="F29">
        <v>4</v>
      </c>
      <c r="H29" t="s">
        <v>8</v>
      </c>
      <c r="I29">
        <v>1</v>
      </c>
      <c r="J29" s="39">
        <v>9</v>
      </c>
      <c r="K29" s="16">
        <v>5</v>
      </c>
      <c r="L29" s="19">
        <v>1</v>
      </c>
      <c r="M29" s="20">
        <v>0</v>
      </c>
      <c r="O29" s="9"/>
      <c r="P29" t="s">
        <v>8</v>
      </c>
      <c r="Q29" s="16">
        <v>22</v>
      </c>
      <c r="R29" s="16">
        <v>8</v>
      </c>
      <c r="S29">
        <f t="shared" si="62"/>
        <v>7</v>
      </c>
      <c r="T29">
        <f t="shared" si="63"/>
        <v>3.5476461851968982E-2</v>
      </c>
      <c r="U29" s="15">
        <f t="shared" si="64"/>
        <v>0.98858684706823441</v>
      </c>
      <c r="V29" s="14">
        <f t="shared" si="65"/>
        <v>1.1413152931765591E-2</v>
      </c>
      <c r="W29" s="28">
        <f t="shared" si="66"/>
        <v>1.1413152931765591E-2</v>
      </c>
      <c r="X29" s="9">
        <f t="shared" si="67"/>
        <v>2.2826305863531182E-2</v>
      </c>
      <c r="Y29" s="16">
        <v>5</v>
      </c>
      <c r="Z29">
        <f t="shared" si="68"/>
        <v>4</v>
      </c>
      <c r="AA29">
        <f t="shared" si="69"/>
        <v>0.2405443236943309</v>
      </c>
      <c r="AB29" s="15">
        <f t="shared" si="70"/>
        <v>0.67915326313717128</v>
      </c>
      <c r="AC29" s="14">
        <f t="shared" si="71"/>
        <v>0.32084673686282872</v>
      </c>
      <c r="AD29" s="14">
        <f t="shared" si="72"/>
        <v>0.32084673686282872</v>
      </c>
      <c r="AE29" s="9">
        <f t="shared" si="73"/>
        <v>0.64169347372565744</v>
      </c>
      <c r="AF29" s="16">
        <v>6</v>
      </c>
      <c r="AG29">
        <f t="shared" si="74"/>
        <v>5</v>
      </c>
      <c r="AH29">
        <f t="shared" si="75"/>
        <v>6.2754215009109424E-2</v>
      </c>
      <c r="AI29" s="15">
        <f t="shared" si="76"/>
        <v>0.98016627182023519</v>
      </c>
      <c r="AJ29" s="14">
        <f t="shared" si="77"/>
        <v>1.9833728179764809E-2</v>
      </c>
      <c r="AK29" s="28">
        <f t="shared" si="78"/>
        <v>1.9833728179764809E-2</v>
      </c>
      <c r="AL29" s="9">
        <f t="shared" si="79"/>
        <v>3.9667456359529618E-2</v>
      </c>
      <c r="AM29" s="16">
        <v>0</v>
      </c>
      <c r="AN29">
        <f t="shared" si="80"/>
        <v>-1</v>
      </c>
      <c r="AO29">
        <f t="shared" si="81"/>
        <v>5.8292389860651488E-2</v>
      </c>
      <c r="AP29" s="15">
        <f t="shared" si="82"/>
        <v>5.8292389860651488E-2</v>
      </c>
      <c r="AQ29" s="14">
        <f t="shared" si="83"/>
        <v>0.94170761013934856</v>
      </c>
      <c r="AR29" s="44">
        <f t="shared" si="84"/>
        <v>5.8292389860651488E-2</v>
      </c>
      <c r="AS29" s="9">
        <f t="shared" si="85"/>
        <v>0.11658477972130298</v>
      </c>
      <c r="AT29" s="16">
        <v>3</v>
      </c>
      <c r="AU29">
        <f t="shared" si="86"/>
        <v>2</v>
      </c>
      <c r="AV29">
        <f t="shared" si="87"/>
        <v>8.372459950884964E-2</v>
      </c>
      <c r="AW29" s="15">
        <f t="shared" si="88"/>
        <v>0.99153847132623329</v>
      </c>
      <c r="AX29" s="14">
        <f t="shared" si="89"/>
        <v>8.461528673766705E-3</v>
      </c>
      <c r="AY29" s="28">
        <f t="shared" si="90"/>
        <v>8.461528673766705E-3</v>
      </c>
      <c r="AZ29" s="9">
        <f t="shared" si="91"/>
        <v>1.692305734753341E-2</v>
      </c>
    </row>
    <row r="30" spans="1:52" ht="19.5" x14ac:dyDescent="0.45">
      <c r="A30">
        <v>69</v>
      </c>
      <c r="B30">
        <v>15</v>
      </c>
      <c r="C30">
        <v>15</v>
      </c>
      <c r="D30">
        <v>11</v>
      </c>
      <c r="E30">
        <v>7</v>
      </c>
      <c r="F30">
        <v>4</v>
      </c>
      <c r="H30" t="s">
        <v>9</v>
      </c>
      <c r="I30">
        <v>0</v>
      </c>
      <c r="J30" s="39">
        <v>2</v>
      </c>
      <c r="K30" s="16">
        <v>1</v>
      </c>
      <c r="L30" s="19">
        <v>2</v>
      </c>
      <c r="M30" s="20">
        <v>2</v>
      </c>
      <c r="O30" s="9"/>
      <c r="P30" t="s">
        <v>9</v>
      </c>
      <c r="Q30" s="16">
        <v>8</v>
      </c>
      <c r="R30" s="16">
        <v>0</v>
      </c>
      <c r="S30">
        <f t="shared" si="62"/>
        <v>-1</v>
      </c>
      <c r="T30">
        <f t="shared" si="63"/>
        <v>0.12443599292838371</v>
      </c>
      <c r="U30" s="15">
        <f t="shared" si="64"/>
        <v>0.12443599292838371</v>
      </c>
      <c r="V30" s="14">
        <f t="shared" si="65"/>
        <v>0.8755640070716163</v>
      </c>
      <c r="W30" s="15">
        <f t="shared" si="66"/>
        <v>0.12443599292838371</v>
      </c>
      <c r="X30" s="9">
        <f t="shared" si="67"/>
        <v>0.24887198585676742</v>
      </c>
      <c r="Y30" s="16">
        <v>1</v>
      </c>
      <c r="Z30">
        <f t="shared" si="68"/>
        <v>0</v>
      </c>
      <c r="AA30">
        <f t="shared" si="69"/>
        <v>0.31770891811502217</v>
      </c>
      <c r="AB30" s="15">
        <f t="shared" si="70"/>
        <v>0.44214491104340581</v>
      </c>
      <c r="AC30" s="14">
        <f t="shared" si="71"/>
        <v>0.55785508895659419</v>
      </c>
      <c r="AD30" s="15">
        <f t="shared" si="72"/>
        <v>0.44214491104340581</v>
      </c>
      <c r="AE30" s="9">
        <f t="shared" si="73"/>
        <v>0.88428982208681162</v>
      </c>
      <c r="AF30" s="16">
        <v>0</v>
      </c>
      <c r="AG30">
        <f t="shared" si="74"/>
        <v>-1</v>
      </c>
      <c r="AH30">
        <f>_xlfn.HYPGEOM.DIST(AF30,D30,Q30,A30,FALSE)</f>
        <v>0.22924211341608922</v>
      </c>
      <c r="AI30" s="15">
        <f t="shared" si="76"/>
        <v>0.22924211341608922</v>
      </c>
      <c r="AJ30" s="14">
        <f t="shared" si="77"/>
        <v>0.77075788658391076</v>
      </c>
      <c r="AK30" s="15">
        <f t="shared" si="78"/>
        <v>0.22924211341608922</v>
      </c>
      <c r="AL30" s="9">
        <f t="shared" si="79"/>
        <v>0.45848422683217843</v>
      </c>
      <c r="AM30" s="16">
        <v>7</v>
      </c>
      <c r="AN30">
        <f t="shared" si="80"/>
        <v>6</v>
      </c>
      <c r="AO30">
        <f t="shared" si="81"/>
        <v>7.4149785948846617E-9</v>
      </c>
      <c r="AP30" s="15">
        <f t="shared" si="82"/>
        <v>1</v>
      </c>
      <c r="AQ30" s="14">
        <f t="shared" si="83"/>
        <v>0</v>
      </c>
      <c r="AR30" s="44">
        <f t="shared" si="84"/>
        <v>0</v>
      </c>
      <c r="AS30" s="9">
        <f t="shared" si="85"/>
        <v>0</v>
      </c>
      <c r="AT30" s="16">
        <v>0</v>
      </c>
      <c r="AU30">
        <f t="shared" si="86"/>
        <v>-1</v>
      </c>
      <c r="AV30">
        <f t="shared" si="87"/>
        <v>0.60364881012283367</v>
      </c>
      <c r="AW30" s="15">
        <f t="shared" si="88"/>
        <v>0.60364881012283367</v>
      </c>
      <c r="AX30" s="14">
        <f t="shared" si="89"/>
        <v>0.39635118987716633</v>
      </c>
      <c r="AY30" s="14">
        <f t="shared" si="90"/>
        <v>0.39635118987716633</v>
      </c>
      <c r="AZ30" s="9">
        <f t="shared" si="91"/>
        <v>0.79270237975433266</v>
      </c>
    </row>
    <row r="31" spans="1:52" x14ac:dyDescent="0.35">
      <c r="I31">
        <v>15</v>
      </c>
      <c r="J31" s="39">
        <v>15</v>
      </c>
      <c r="K31" s="16">
        <v>15</v>
      </c>
      <c r="L31" s="19">
        <v>15</v>
      </c>
      <c r="M31" s="20">
        <v>15</v>
      </c>
      <c r="O31" s="9"/>
      <c r="Q31" s="16">
        <f>SUM(Q26:Q30)</f>
        <v>69</v>
      </c>
      <c r="R31" s="16">
        <v>32</v>
      </c>
      <c r="X31" s="9"/>
      <c r="Y31" s="16">
        <v>15</v>
      </c>
      <c r="AE31" s="9"/>
      <c r="AF31" s="16">
        <v>11</v>
      </c>
      <c r="AL31" s="9"/>
      <c r="AM31" s="16">
        <v>7</v>
      </c>
      <c r="AS31" s="9"/>
      <c r="AT31" s="16">
        <v>4</v>
      </c>
    </row>
    <row r="32" spans="1:52" x14ac:dyDescent="0.35">
      <c r="J32" s="39"/>
      <c r="K32" s="16"/>
      <c r="L32" s="19"/>
      <c r="M32" s="20"/>
      <c r="O32" s="9"/>
      <c r="Q32" s="9"/>
      <c r="X32" s="9"/>
      <c r="AE32" s="9"/>
      <c r="AL32" s="9"/>
      <c r="AS32" s="9"/>
    </row>
    <row r="33" spans="1:52" x14ac:dyDescent="0.35">
      <c r="J33" s="39"/>
      <c r="K33" s="16"/>
      <c r="L33" s="19"/>
      <c r="M33" s="20"/>
      <c r="O33" s="9"/>
      <c r="P33" s="17"/>
      <c r="Q33" s="18"/>
      <c r="R33" s="17"/>
      <c r="S33" s="17"/>
      <c r="T33" s="17"/>
      <c r="U33" s="17"/>
      <c r="V33" s="17"/>
      <c r="W33" s="17"/>
      <c r="X33" s="18"/>
      <c r="Y33" s="17"/>
      <c r="Z33" s="17"/>
      <c r="AA33" s="17"/>
      <c r="AB33" s="17"/>
      <c r="AC33" s="17"/>
      <c r="AD33" s="17"/>
      <c r="AE33" s="18" t="s">
        <v>33</v>
      </c>
      <c r="AF33" s="17"/>
      <c r="AG33" s="17"/>
      <c r="AH33" s="17"/>
      <c r="AI33" s="17"/>
      <c r="AJ33" s="17"/>
      <c r="AK33" s="17"/>
      <c r="AL33" s="18"/>
      <c r="AM33" s="17"/>
      <c r="AN33" s="17"/>
      <c r="AO33" s="17"/>
      <c r="AP33" s="17"/>
      <c r="AQ33" s="17"/>
      <c r="AR33" s="17"/>
      <c r="AS33" s="18"/>
      <c r="AT33" s="17"/>
      <c r="AU33" s="12"/>
      <c r="AV33" s="12"/>
      <c r="AW33" s="12"/>
      <c r="AX33" s="12"/>
      <c r="AY33" s="12"/>
      <c r="AZ33" s="12"/>
    </row>
    <row r="34" spans="1:52" ht="116" x14ac:dyDescent="0.35">
      <c r="G34" t="s">
        <v>27</v>
      </c>
      <c r="J34" s="39"/>
      <c r="K34" s="16"/>
      <c r="L34" s="19"/>
      <c r="M34" s="20"/>
      <c r="O34" s="9"/>
      <c r="Q34" s="9"/>
      <c r="R34" s="5" t="s">
        <v>17</v>
      </c>
      <c r="S34" s="4" t="s">
        <v>23</v>
      </c>
      <c r="T34" s="6" t="s">
        <v>18</v>
      </c>
      <c r="U34" s="7" t="s">
        <v>19</v>
      </c>
      <c r="V34" s="8" t="s">
        <v>20</v>
      </c>
      <c r="W34" s="6" t="s">
        <v>39</v>
      </c>
      <c r="X34" s="38" t="s">
        <v>22</v>
      </c>
      <c r="Y34" s="5" t="s">
        <v>29</v>
      </c>
      <c r="Z34" s="4" t="s">
        <v>23</v>
      </c>
      <c r="AA34" s="6" t="s">
        <v>18</v>
      </c>
      <c r="AB34" s="7" t="s">
        <v>19</v>
      </c>
      <c r="AC34" s="8" t="s">
        <v>20</v>
      </c>
      <c r="AD34" s="6" t="s">
        <v>39</v>
      </c>
      <c r="AE34" s="38" t="s">
        <v>22</v>
      </c>
      <c r="AF34" s="5" t="s">
        <v>30</v>
      </c>
      <c r="AG34" s="4" t="s">
        <v>23</v>
      </c>
      <c r="AH34" s="6" t="s">
        <v>18</v>
      </c>
      <c r="AI34" s="7" t="s">
        <v>19</v>
      </c>
      <c r="AJ34" s="8" t="s">
        <v>20</v>
      </c>
      <c r="AK34" s="6" t="s">
        <v>39</v>
      </c>
      <c r="AL34" s="38" t="s">
        <v>22</v>
      </c>
      <c r="AM34" s="5" t="s">
        <v>31</v>
      </c>
      <c r="AN34" s="4" t="s">
        <v>23</v>
      </c>
      <c r="AO34" s="6" t="s">
        <v>18</v>
      </c>
      <c r="AP34" s="7" t="s">
        <v>19</v>
      </c>
      <c r="AQ34" s="8" t="s">
        <v>20</v>
      </c>
      <c r="AR34" s="6" t="s">
        <v>39</v>
      </c>
      <c r="AS34" s="38" t="s">
        <v>22</v>
      </c>
      <c r="AT34" s="5" t="s">
        <v>38</v>
      </c>
      <c r="AU34" s="4" t="s">
        <v>23</v>
      </c>
      <c r="AV34" s="6" t="s">
        <v>18</v>
      </c>
      <c r="AW34" s="7" t="s">
        <v>19</v>
      </c>
      <c r="AX34" s="8" t="s">
        <v>20</v>
      </c>
      <c r="AY34" s="6" t="s">
        <v>21</v>
      </c>
      <c r="AZ34" s="10" t="s">
        <v>22</v>
      </c>
    </row>
    <row r="35" spans="1:52" ht="19.5" x14ac:dyDescent="0.45">
      <c r="A35">
        <v>69</v>
      </c>
      <c r="B35">
        <v>15</v>
      </c>
      <c r="C35">
        <v>15</v>
      </c>
      <c r="D35">
        <v>11</v>
      </c>
      <c r="E35">
        <v>7</v>
      </c>
      <c r="F35">
        <v>4</v>
      </c>
      <c r="H35" t="s">
        <v>5</v>
      </c>
      <c r="I35">
        <v>3</v>
      </c>
      <c r="J35" s="39">
        <v>0</v>
      </c>
      <c r="K35" s="16">
        <v>0</v>
      </c>
      <c r="L35" s="19">
        <v>1</v>
      </c>
      <c r="M35" s="20">
        <v>3</v>
      </c>
      <c r="O35" s="9"/>
      <c r="P35" t="s">
        <v>5</v>
      </c>
      <c r="Q35" s="19">
        <v>2</v>
      </c>
      <c r="R35" s="19">
        <v>0</v>
      </c>
      <c r="S35">
        <f>R35-1</f>
        <v>-1</v>
      </c>
      <c r="T35">
        <f>_xlfn.HYPGEOM.DIST(R35,B35,Q35,A35,FALSE)</f>
        <v>0.60997442455242934</v>
      </c>
      <c r="U35" s="15">
        <f>_xlfn.HYPGEOM.DIST(R35,B35,Q35,A35,TRUE)</f>
        <v>0.60997442455242934</v>
      </c>
      <c r="V35" s="14">
        <f>1-_xlfn.HYPGEOM.DIST(R35,B35,Q35,A35,TRUE)</f>
        <v>0.39002557544757066</v>
      </c>
      <c r="W35" s="14">
        <f>MIN(U35,V35)</f>
        <v>0.39002557544757066</v>
      </c>
      <c r="X35" s="9">
        <f>2*W35</f>
        <v>0.78005115089514132</v>
      </c>
      <c r="Y35" s="19">
        <v>1</v>
      </c>
      <c r="Z35">
        <f>Y35-1</f>
        <v>0</v>
      </c>
      <c r="AA35">
        <f>_xlfn.HYPGEOM.DIST(Y35,C35,Q35,A35,FALSE)</f>
        <v>0.34526854219948844</v>
      </c>
      <c r="AB35" s="15">
        <f>_xlfn.HYPGEOM.DIST(Y35,C35,Q35,A35,TRUE)</f>
        <v>0.95524296675191822</v>
      </c>
      <c r="AC35" s="14">
        <f>1-_xlfn.HYPGEOM.DIST(Y35,B35,Q35,A35,TRUE)</f>
        <v>4.4757033248081779E-2</v>
      </c>
      <c r="AD35" s="41">
        <f>MIN(AB35,AC35)</f>
        <v>4.4757033248081779E-2</v>
      </c>
      <c r="AE35" s="9">
        <f>2*AD35</f>
        <v>8.9514066496163558E-2</v>
      </c>
      <c r="AF35" s="19">
        <v>1</v>
      </c>
      <c r="AG35">
        <f>AF35-1</f>
        <v>0</v>
      </c>
      <c r="AH35">
        <f>_xlfn.HYPGEOM.DIST(AF35,D35,Q35,A35,FALSE)</f>
        <v>0.27195225916453519</v>
      </c>
      <c r="AI35" s="15">
        <f>_xlfn.HYPGEOM.DIST(AF35,D35,Q35,A35,TRUE)</f>
        <v>0.97655583972719529</v>
      </c>
      <c r="AJ35" s="14">
        <f>1-_xlfn.HYPGEOM.DIST(AF35,D35,Q35,A35,TRUE)</f>
        <v>2.3444160272804715E-2</v>
      </c>
      <c r="AK35" s="28">
        <f>MIN(AI35,AJ35)</f>
        <v>2.3444160272804715E-2</v>
      </c>
      <c r="AL35" s="9">
        <f>2*AK35</f>
        <v>4.688832054560943E-2</v>
      </c>
      <c r="AM35" s="19">
        <v>0</v>
      </c>
      <c r="AN35">
        <f>AM35-1</f>
        <v>-1</v>
      </c>
      <c r="AO35">
        <f>_xlfn.HYPGEOM.DIST(AM35,E35,Q35,A35,FALSE)</f>
        <v>0.80605285592497855</v>
      </c>
      <c r="AP35" s="15">
        <f>_xlfn.HYPGEOM.DIST(AM35,E35,Q35,A35,TRUE)</f>
        <v>0.80605285592497855</v>
      </c>
      <c r="AQ35" s="14">
        <f>1-_xlfn.HYPGEOM.DIST(AM35,E35,Q35,A35,TRUE)</f>
        <v>0.19394714407502145</v>
      </c>
      <c r="AR35" s="14">
        <f>MIN(AP35,AQ35)</f>
        <v>0.19394714407502145</v>
      </c>
      <c r="AS35" s="9">
        <f>2*AR35</f>
        <v>0.3878942881500429</v>
      </c>
      <c r="AT35" s="19">
        <v>0</v>
      </c>
      <c r="AU35">
        <f>AT35-1</f>
        <v>-1</v>
      </c>
      <c r="AV35">
        <f>_xlfn.HYPGEOM.DIST(AT35,F35,Q35,A35,FALSE)</f>
        <v>0.88661551577152564</v>
      </c>
      <c r="AW35" s="15">
        <f>_xlfn.HYPGEOM.DIST(AT35,F35,Q35,A35,TRUE)</f>
        <v>0.88661551577152564</v>
      </c>
      <c r="AX35" s="14">
        <f>1-_xlfn.HYPGEOM.DIST(AT35,F35,Q35,A35,TRUE)</f>
        <v>0.11338448422847436</v>
      </c>
      <c r="AY35" s="14">
        <f>MIN(AW35,AX35)</f>
        <v>0.11338448422847436</v>
      </c>
      <c r="AZ35" s="9">
        <f>2*AY35</f>
        <v>0.22676896845694872</v>
      </c>
    </row>
    <row r="36" spans="1:52" ht="19.5" x14ac:dyDescent="0.45">
      <c r="A36">
        <v>69</v>
      </c>
      <c r="B36">
        <v>15</v>
      </c>
      <c r="C36">
        <v>15</v>
      </c>
      <c r="D36">
        <v>11</v>
      </c>
      <c r="E36">
        <v>7</v>
      </c>
      <c r="F36">
        <v>4</v>
      </c>
      <c r="H36" t="s">
        <v>6</v>
      </c>
      <c r="I36">
        <v>1</v>
      </c>
      <c r="J36" s="39">
        <v>0</v>
      </c>
      <c r="K36" s="16">
        <v>1</v>
      </c>
      <c r="L36" s="19">
        <v>6</v>
      </c>
      <c r="M36" s="20">
        <v>0</v>
      </c>
      <c r="O36" s="9"/>
      <c r="P36" t="s">
        <v>6</v>
      </c>
      <c r="Q36" s="19">
        <v>28</v>
      </c>
      <c r="R36" s="19">
        <v>13</v>
      </c>
      <c r="S36">
        <f t="shared" ref="S36:S39" si="92">R36-1</f>
        <v>12</v>
      </c>
      <c r="T36">
        <f t="shared" ref="T36:T39" si="93">_xlfn.HYPGEOM.DIST(R36,B36,Q36,A36,FALSE)</f>
        <v>5.4160839115193111E-5</v>
      </c>
      <c r="U36" s="15">
        <f t="shared" ref="U36:U39" si="94">_xlfn.HYPGEOM.DIST(R36,B36,Q36,A36,TRUE)</f>
        <v>0.99999703247667215</v>
      </c>
      <c r="V36" s="14">
        <f t="shared" ref="V36:V39" si="95">1-_xlfn.HYPGEOM.DIST(R36,B36,Q36,A36,TRUE)</f>
        <v>2.967523327845889E-6</v>
      </c>
      <c r="W36" s="28">
        <f t="shared" ref="W36:W39" si="96">MIN(U36,V36)</f>
        <v>2.967523327845889E-6</v>
      </c>
      <c r="X36" s="9">
        <f t="shared" ref="X36:X39" si="97">2*W36</f>
        <v>5.935046655691778E-6</v>
      </c>
      <c r="Y36" s="19">
        <v>4</v>
      </c>
      <c r="Z36">
        <f t="shared" ref="Z36:Z39" si="98">Y36-1</f>
        <v>3</v>
      </c>
      <c r="AA36">
        <f t="shared" ref="AA36:AA39" si="99">_xlfn.HYPGEOM.DIST(Y36,C36,Q36,A36,FALSE)</f>
        <v>0.11411629931093853</v>
      </c>
      <c r="AB36" s="15">
        <f t="shared" ref="AB36:AB39" si="100">_xlfn.HYPGEOM.DIST(Y36,C36,Q36,A36,TRUE)</f>
        <v>0.17336459873640847</v>
      </c>
      <c r="AC36" s="14">
        <f t="shared" ref="AC36:AC39" si="101">1-_xlfn.HYPGEOM.DIST(Y36,B36,Q36,A36,TRUE)</f>
        <v>0.82663540126359147</v>
      </c>
      <c r="AD36" s="15">
        <f t="shared" ref="AD36:AD39" si="102">MIN(AB36,AC36)</f>
        <v>0.17336459873640847</v>
      </c>
      <c r="AE36" s="9">
        <f t="shared" ref="AE36:AE39" si="103">2*AD36</f>
        <v>0.34672919747281694</v>
      </c>
      <c r="AF36" s="19">
        <v>6</v>
      </c>
      <c r="AG36">
        <f t="shared" ref="AG36:AG39" si="104">AF36-1</f>
        <v>5</v>
      </c>
      <c r="AH36">
        <f t="shared" ref="AH36:AH38" si="105">_xlfn.HYPGEOM.DIST(AF36,D36,Q36,A36,FALSE)</f>
        <v>0.15480128908522164</v>
      </c>
      <c r="AI36" s="15">
        <f t="shared" ref="AI36:AI39" si="106">_xlfn.HYPGEOM.DIST(AF36,D36,Q36,A36,TRUE)</f>
        <v>0.91267551226050636</v>
      </c>
      <c r="AJ36" s="14">
        <f t="shared" ref="AJ36:AJ39" si="107">1-_xlfn.HYPGEOM.DIST(AF36,D36,Q36,A36,TRUE)</f>
        <v>8.7324487739493639E-2</v>
      </c>
      <c r="AK36" s="15">
        <f t="shared" ref="AK36:AK39" si="108">MIN(AI36,AJ36)</f>
        <v>8.7324487739493639E-2</v>
      </c>
      <c r="AL36" s="9">
        <f t="shared" ref="AL36:AL39" si="109">2*AK36</f>
        <v>0.17464897547898728</v>
      </c>
      <c r="AM36" s="19">
        <v>5</v>
      </c>
      <c r="AN36">
        <f t="shared" ref="AN36:AN39" si="110">AM36-1</f>
        <v>4</v>
      </c>
      <c r="AO36">
        <f t="shared" ref="AO36:AO39" si="111">_xlfn.HYPGEOM.DIST(AM36,E36,Q36,A36,FALSE)</f>
        <v>7.4696269871289953E-2</v>
      </c>
      <c r="AP36" s="15">
        <f t="shared" ref="AP36:AP39" si="112">_xlfn.HYPGEOM.DIST(AM36,E36,Q36,A36,TRUE)</f>
        <v>0.98458576103440021</v>
      </c>
      <c r="AQ36" s="14">
        <f t="shared" ref="AQ36:AQ39" si="113">1-_xlfn.HYPGEOM.DIST(AM36,E36,Q36,A36,TRUE)</f>
        <v>1.5414238965599791E-2</v>
      </c>
      <c r="AR36" s="28">
        <f t="shared" ref="AR36:AR39" si="114">MIN(AP36,AQ36)</f>
        <v>1.5414238965599791E-2</v>
      </c>
      <c r="AS36" s="9">
        <f t="shared" ref="AS36:AS39" si="115">2*AR36</f>
        <v>3.0828477931199583E-2</v>
      </c>
      <c r="AT36" s="19">
        <v>0</v>
      </c>
      <c r="AU36">
        <f t="shared" ref="AU36:AU39" si="116">AT36-1</f>
        <v>-1</v>
      </c>
      <c r="AV36">
        <f t="shared" ref="AV36:AV39" si="117">_xlfn.HYPGEOM.DIST(AT36,F36,Q36,A36,FALSE)</f>
        <v>0.11714272163941966</v>
      </c>
      <c r="AW36" s="15">
        <f t="shared" ref="AW36:AW39" si="118">_xlfn.HYPGEOM.DIST(AT36,F36,Q36,A36,TRUE)</f>
        <v>0.11714272163941966</v>
      </c>
      <c r="AX36" s="14">
        <f t="shared" ref="AX36:AX39" si="119">1-_xlfn.HYPGEOM.DIST(AT36,F36,Q36,A36,TRUE)</f>
        <v>0.88285727836058037</v>
      </c>
      <c r="AY36" s="14">
        <f t="shared" ref="AY36:AY39" si="120">MIN(AW36,AX36)</f>
        <v>0.11714272163941966</v>
      </c>
      <c r="AZ36" s="9">
        <f t="shared" ref="AZ36:AZ39" si="121">2*AY36</f>
        <v>0.23428544327883932</v>
      </c>
    </row>
    <row r="37" spans="1:52" ht="21" x14ac:dyDescent="0.5">
      <c r="A37">
        <v>69</v>
      </c>
      <c r="B37">
        <v>15</v>
      </c>
      <c r="C37">
        <v>15</v>
      </c>
      <c r="D37">
        <v>11</v>
      </c>
      <c r="E37">
        <v>7</v>
      </c>
      <c r="F37">
        <v>4</v>
      </c>
      <c r="H37" t="s">
        <v>7</v>
      </c>
      <c r="I37">
        <v>4</v>
      </c>
      <c r="J37" s="39">
        <v>1</v>
      </c>
      <c r="K37" s="16">
        <v>4</v>
      </c>
      <c r="L37" s="19">
        <v>4</v>
      </c>
      <c r="M37" s="20">
        <v>8</v>
      </c>
      <c r="O37" s="9"/>
      <c r="P37" t="s">
        <v>7</v>
      </c>
      <c r="Q37" s="19">
        <v>27</v>
      </c>
      <c r="R37" s="19">
        <v>14</v>
      </c>
      <c r="S37">
        <f t="shared" si="92"/>
        <v>13</v>
      </c>
      <c r="T37">
        <f t="shared" si="93"/>
        <v>1.4861205854778596E-6</v>
      </c>
      <c r="U37" s="15">
        <f t="shared" si="94"/>
        <v>0.99999996933401969</v>
      </c>
      <c r="V37" s="14">
        <f t="shared" si="95"/>
        <v>3.0665980310651264E-8</v>
      </c>
      <c r="W37" s="42">
        <f t="shared" si="96"/>
        <v>3.0665980310651264E-8</v>
      </c>
      <c r="X37" s="9">
        <f t="shared" si="97"/>
        <v>6.1331960621302528E-8</v>
      </c>
      <c r="Y37" s="19">
        <v>7</v>
      </c>
      <c r="Z37">
        <f t="shared" si="98"/>
        <v>6</v>
      </c>
      <c r="AA37">
        <f t="shared" si="99"/>
        <v>0.18489763771181703</v>
      </c>
      <c r="AB37" s="15">
        <f t="shared" si="100"/>
        <v>0.8353551380259514</v>
      </c>
      <c r="AC37" s="14">
        <f t="shared" si="101"/>
        <v>0.1646448619740486</v>
      </c>
      <c r="AD37" s="14">
        <f t="shared" si="102"/>
        <v>0.1646448619740486</v>
      </c>
      <c r="AE37" s="9">
        <f t="shared" si="103"/>
        <v>0.32928972394809719</v>
      </c>
      <c r="AF37" s="19">
        <v>4</v>
      </c>
      <c r="AG37">
        <f t="shared" si="104"/>
        <v>3</v>
      </c>
      <c r="AH37">
        <f t="shared" si="105"/>
        <v>0.25960464629198654</v>
      </c>
      <c r="AI37" s="15">
        <f t="shared" si="106"/>
        <v>0.55884399435142917</v>
      </c>
      <c r="AJ37" s="14">
        <f t="shared" si="107"/>
        <v>0.44115600564857083</v>
      </c>
      <c r="AK37" s="15">
        <f t="shared" si="108"/>
        <v>0.44115600564857083</v>
      </c>
      <c r="AL37" s="9">
        <f t="shared" si="109"/>
        <v>0.88231201129714165</v>
      </c>
      <c r="AM37" s="19">
        <v>0</v>
      </c>
      <c r="AN37">
        <f t="shared" si="110"/>
        <v>-1</v>
      </c>
      <c r="AO37">
        <f t="shared" si="111"/>
        <v>2.5005465580722277E-2</v>
      </c>
      <c r="AP37" s="15">
        <f t="shared" si="112"/>
        <v>2.5005465580722277E-2</v>
      </c>
      <c r="AQ37" s="14">
        <f t="shared" si="113"/>
        <v>0.97499453441927775</v>
      </c>
      <c r="AR37" s="15">
        <f t="shared" si="114"/>
        <v>2.5005465580722277E-2</v>
      </c>
      <c r="AS37" s="9">
        <f t="shared" si="115"/>
        <v>5.0010931161444554E-2</v>
      </c>
      <c r="AT37" s="19">
        <v>2</v>
      </c>
      <c r="AU37">
        <f t="shared" si="116"/>
        <v>1</v>
      </c>
      <c r="AV37">
        <f t="shared" si="117"/>
        <v>0.34957854299763697</v>
      </c>
      <c r="AW37" s="15">
        <f t="shared" si="118"/>
        <v>0.83759417282339765</v>
      </c>
      <c r="AX37" s="14">
        <f t="shared" si="119"/>
        <v>0.16240582717660235</v>
      </c>
      <c r="AY37" s="14">
        <f t="shared" si="120"/>
        <v>0.16240582717660235</v>
      </c>
      <c r="AZ37" s="9">
        <f t="shared" si="121"/>
        <v>0.32481165435320469</v>
      </c>
    </row>
    <row r="38" spans="1:52" ht="19.5" x14ac:dyDescent="0.45">
      <c r="A38">
        <v>69</v>
      </c>
      <c r="B38">
        <v>15</v>
      </c>
      <c r="C38">
        <v>15</v>
      </c>
      <c r="D38">
        <v>11</v>
      </c>
      <c r="E38">
        <v>7</v>
      </c>
      <c r="F38">
        <v>4</v>
      </c>
      <c r="H38" t="s">
        <v>8</v>
      </c>
      <c r="I38">
        <v>1</v>
      </c>
      <c r="J38" s="39">
        <v>0</v>
      </c>
      <c r="K38" s="16">
        <v>6</v>
      </c>
      <c r="L38" s="19">
        <v>0</v>
      </c>
      <c r="M38" s="20">
        <v>0</v>
      </c>
      <c r="O38" s="9"/>
      <c r="P38" t="s">
        <v>8</v>
      </c>
      <c r="Q38" s="19">
        <v>9</v>
      </c>
      <c r="R38" s="19">
        <v>5</v>
      </c>
      <c r="S38">
        <f t="shared" si="92"/>
        <v>4</v>
      </c>
      <c r="T38">
        <f t="shared" si="93"/>
        <v>1.6757843344837445E-2</v>
      </c>
      <c r="U38" s="15">
        <f t="shared" si="94"/>
        <v>0.99764072516730262</v>
      </c>
      <c r="V38" s="14">
        <f t="shared" si="95"/>
        <v>2.3592748326973778E-3</v>
      </c>
      <c r="W38" s="28">
        <f t="shared" si="96"/>
        <v>2.3592748326973778E-3</v>
      </c>
      <c r="X38" s="9">
        <f t="shared" si="97"/>
        <v>4.7185496653947556E-3</v>
      </c>
      <c r="Y38" s="19">
        <v>1</v>
      </c>
      <c r="Z38">
        <f t="shared" si="98"/>
        <v>0</v>
      </c>
      <c r="AA38">
        <f t="shared" si="99"/>
        <v>0.27539113189068543</v>
      </c>
      <c r="AB38" s="15">
        <f t="shared" si="100"/>
        <v>0.3692281101645486</v>
      </c>
      <c r="AC38" s="14">
        <f t="shared" si="101"/>
        <v>0.6307718898354514</v>
      </c>
      <c r="AD38" s="15">
        <f t="shared" si="102"/>
        <v>0.3692281101645486</v>
      </c>
      <c r="AE38" s="9">
        <f t="shared" si="103"/>
        <v>0.73845622032909719</v>
      </c>
      <c r="AF38" s="19">
        <v>0</v>
      </c>
      <c r="AG38">
        <f t="shared" si="104"/>
        <v>-1</v>
      </c>
      <c r="AH38">
        <f t="shared" si="105"/>
        <v>0.18790337165253215</v>
      </c>
      <c r="AI38" s="15">
        <f t="shared" si="106"/>
        <v>0.18790337165253215</v>
      </c>
      <c r="AJ38" s="14">
        <f t="shared" si="107"/>
        <v>0.81209662834746787</v>
      </c>
      <c r="AK38" s="15">
        <f t="shared" si="108"/>
        <v>0.18790337165253215</v>
      </c>
      <c r="AL38" s="9">
        <f t="shared" si="109"/>
        <v>0.37580674330506431</v>
      </c>
      <c r="AM38" s="19">
        <v>2</v>
      </c>
      <c r="AN38">
        <f t="shared" si="110"/>
        <v>1</v>
      </c>
      <c r="AO38">
        <f t="shared" si="111"/>
        <v>0.18223647559067646</v>
      </c>
      <c r="AP38" s="15">
        <f t="shared" si="112"/>
        <v>0.95782623777718634</v>
      </c>
      <c r="AQ38" s="14">
        <f t="shared" si="113"/>
        <v>4.217376222281366E-2</v>
      </c>
      <c r="AR38" s="28">
        <f t="shared" si="114"/>
        <v>4.217376222281366E-2</v>
      </c>
      <c r="AS38" s="9">
        <f t="shared" si="115"/>
        <v>8.434752444562732E-2</v>
      </c>
      <c r="AT38" s="19">
        <v>1</v>
      </c>
      <c r="AU38">
        <f t="shared" si="116"/>
        <v>0</v>
      </c>
      <c r="AV38">
        <f t="shared" si="117"/>
        <v>0.35625175679380333</v>
      </c>
      <c r="AW38" s="15">
        <f t="shared" si="118"/>
        <v>0.9203170383839927</v>
      </c>
      <c r="AX38" s="14">
        <f t="shared" si="119"/>
        <v>7.9682961616007297E-2</v>
      </c>
      <c r="AY38" s="14">
        <f t="shared" si="120"/>
        <v>7.9682961616007297E-2</v>
      </c>
      <c r="AZ38" s="9">
        <f t="shared" si="121"/>
        <v>0.15936592323201459</v>
      </c>
    </row>
    <row r="39" spans="1:52" ht="19.5" x14ac:dyDescent="0.45">
      <c r="A39">
        <v>69</v>
      </c>
      <c r="B39">
        <v>15</v>
      </c>
      <c r="C39">
        <v>15</v>
      </c>
      <c r="D39">
        <v>11</v>
      </c>
      <c r="E39">
        <v>7</v>
      </c>
      <c r="F39">
        <v>4</v>
      </c>
      <c r="H39" t="s">
        <v>9</v>
      </c>
      <c r="I39">
        <v>2</v>
      </c>
      <c r="J39" s="39">
        <v>10</v>
      </c>
      <c r="K39" s="16">
        <v>0</v>
      </c>
      <c r="L39" s="19">
        <v>0</v>
      </c>
      <c r="M39" s="20">
        <v>0</v>
      </c>
      <c r="O39" s="9"/>
      <c r="P39" t="s">
        <v>9</v>
      </c>
      <c r="Q39" s="19">
        <v>3</v>
      </c>
      <c r="R39" s="19">
        <v>0</v>
      </c>
      <c r="S39">
        <f t="shared" si="92"/>
        <v>-1</v>
      </c>
      <c r="T39">
        <f t="shared" si="93"/>
        <v>0.47341298621979599</v>
      </c>
      <c r="U39" s="15">
        <f t="shared" si="94"/>
        <v>0.47341298621979599</v>
      </c>
      <c r="V39" s="14">
        <f t="shared" si="95"/>
        <v>0.52658701378020401</v>
      </c>
      <c r="W39" s="15">
        <f t="shared" si="96"/>
        <v>0.47341298621979599</v>
      </c>
      <c r="X39" s="9">
        <f t="shared" si="97"/>
        <v>0.94682597243959199</v>
      </c>
      <c r="Y39" s="19">
        <v>2</v>
      </c>
      <c r="Z39">
        <f t="shared" si="98"/>
        <v>1</v>
      </c>
      <c r="AA39">
        <f t="shared" si="99"/>
        <v>0.10821849830133223</v>
      </c>
      <c r="AB39" s="15">
        <f t="shared" si="100"/>
        <v>0.99131579951902893</v>
      </c>
      <c r="AC39" s="14">
        <f t="shared" si="101"/>
        <v>8.6842004809710716E-3</v>
      </c>
      <c r="AD39" s="28">
        <f t="shared" si="102"/>
        <v>8.6842004809710716E-3</v>
      </c>
      <c r="AE39" s="9">
        <f t="shared" si="103"/>
        <v>1.7368400961942143E-2</v>
      </c>
      <c r="AF39" s="19">
        <v>0</v>
      </c>
      <c r="AG39">
        <f t="shared" si="104"/>
        <v>-1</v>
      </c>
      <c r="AH39">
        <f>_xlfn.HYPGEOM.DIST(AF39,D39,Q39,A39,FALSE)</f>
        <v>0.58892239569416305</v>
      </c>
      <c r="AI39" s="15">
        <f t="shared" si="106"/>
        <v>0.58892239569416305</v>
      </c>
      <c r="AJ39" s="14">
        <f t="shared" si="107"/>
        <v>0.41107760430583695</v>
      </c>
      <c r="AK39" s="15">
        <f t="shared" si="108"/>
        <v>0.41107760430583695</v>
      </c>
      <c r="AL39" s="9">
        <f t="shared" si="109"/>
        <v>0.8221552086116739</v>
      </c>
      <c r="AM39" s="19">
        <v>0</v>
      </c>
      <c r="AN39">
        <f t="shared" si="110"/>
        <v>-1</v>
      </c>
      <c r="AO39">
        <f t="shared" si="111"/>
        <v>0.72183837844027909</v>
      </c>
      <c r="AP39" s="15">
        <f t="shared" si="112"/>
        <v>0.72183837844027909</v>
      </c>
      <c r="AQ39" s="14">
        <f t="shared" si="113"/>
        <v>0.27816162155972091</v>
      </c>
      <c r="AR39" s="14">
        <f t="shared" si="114"/>
        <v>0.27816162155972091</v>
      </c>
      <c r="AS39" s="9">
        <f t="shared" si="115"/>
        <v>0.55632324311944181</v>
      </c>
      <c r="AT39" s="19">
        <v>1</v>
      </c>
      <c r="AU39">
        <f t="shared" si="116"/>
        <v>0</v>
      </c>
      <c r="AV39">
        <f t="shared" si="117"/>
        <v>0.15879680879490007</v>
      </c>
      <c r="AW39" s="15">
        <f t="shared" si="118"/>
        <v>0.99248005496812608</v>
      </c>
      <c r="AX39" s="14">
        <f t="shared" si="119"/>
        <v>7.5199450318739203E-3</v>
      </c>
      <c r="AY39" s="28">
        <f t="shared" si="120"/>
        <v>7.5199450318739203E-3</v>
      </c>
      <c r="AZ39" s="9">
        <f t="shared" si="121"/>
        <v>1.5039890063747841E-2</v>
      </c>
    </row>
    <row r="40" spans="1:52" x14ac:dyDescent="0.35">
      <c r="I40">
        <v>11</v>
      </c>
      <c r="J40" s="39">
        <v>11</v>
      </c>
      <c r="K40" s="16">
        <v>11</v>
      </c>
      <c r="L40" s="19">
        <v>11</v>
      </c>
      <c r="M40" s="20">
        <v>11</v>
      </c>
      <c r="O40" s="9"/>
      <c r="Q40" s="19">
        <f>SUM(Q35:Q39)</f>
        <v>69</v>
      </c>
      <c r="R40" s="19">
        <v>32</v>
      </c>
      <c r="X40" s="9"/>
      <c r="Y40" s="19">
        <v>15</v>
      </c>
      <c r="AE40" s="9"/>
      <c r="AF40" s="19">
        <v>11</v>
      </c>
      <c r="AL40" s="9"/>
      <c r="AM40" s="19">
        <v>7</v>
      </c>
      <c r="AS40" s="9"/>
      <c r="AT40" s="19">
        <v>4</v>
      </c>
      <c r="AW40" s="15"/>
      <c r="AX40" s="14"/>
      <c r="AY40" s="14"/>
      <c r="AZ40" s="9"/>
    </row>
    <row r="41" spans="1:52" x14ac:dyDescent="0.35">
      <c r="J41" s="39"/>
      <c r="K41" s="16"/>
      <c r="L41" s="19"/>
      <c r="M41" s="20"/>
      <c r="O41" s="9"/>
      <c r="Q41" s="9"/>
      <c r="W41" s="17"/>
      <c r="X41" s="9"/>
      <c r="AE41" s="9"/>
      <c r="AL41" s="9"/>
      <c r="AS41" s="9"/>
    </row>
    <row r="42" spans="1:52" x14ac:dyDescent="0.35">
      <c r="J42" s="39"/>
      <c r="K42" s="16"/>
      <c r="L42" s="19"/>
      <c r="M42" s="20"/>
      <c r="O42" s="9"/>
      <c r="P42" s="17"/>
      <c r="Q42" s="18"/>
      <c r="R42" s="17"/>
      <c r="S42" s="17"/>
      <c r="T42" s="17"/>
      <c r="U42" s="17"/>
      <c r="V42" s="17"/>
      <c r="X42" s="18"/>
      <c r="Y42" s="17"/>
      <c r="Z42" s="17"/>
      <c r="AA42" s="17"/>
      <c r="AB42" s="17"/>
      <c r="AC42" s="17"/>
      <c r="AD42" s="17"/>
      <c r="AE42" s="18" t="s">
        <v>34</v>
      </c>
      <c r="AF42" s="17"/>
      <c r="AG42" s="17"/>
      <c r="AH42" s="17"/>
      <c r="AI42" s="17"/>
      <c r="AJ42" s="17"/>
      <c r="AK42" s="17"/>
      <c r="AL42" s="18"/>
      <c r="AM42" s="17"/>
      <c r="AN42" s="17"/>
      <c r="AO42" s="17"/>
      <c r="AP42" s="17"/>
      <c r="AQ42" s="17"/>
      <c r="AR42" s="17"/>
      <c r="AS42" s="18"/>
      <c r="AT42" s="17"/>
      <c r="AU42" s="12"/>
      <c r="AV42" s="12"/>
      <c r="AW42" s="12"/>
      <c r="AX42" s="12"/>
      <c r="AY42" s="12"/>
      <c r="AZ42" s="12"/>
    </row>
    <row r="43" spans="1:52" ht="116" x14ac:dyDescent="0.35">
      <c r="G43" t="s">
        <v>28</v>
      </c>
      <c r="J43" s="39"/>
      <c r="K43" s="16"/>
      <c r="L43" s="19"/>
      <c r="M43" s="20"/>
      <c r="O43" s="9"/>
      <c r="Q43" s="9"/>
      <c r="R43" s="5" t="s">
        <v>17</v>
      </c>
      <c r="S43" s="4" t="s">
        <v>23</v>
      </c>
      <c r="T43" s="6" t="s">
        <v>18</v>
      </c>
      <c r="U43" s="7" t="s">
        <v>19</v>
      </c>
      <c r="V43" s="8" t="s">
        <v>20</v>
      </c>
      <c r="W43" s="6" t="s">
        <v>39</v>
      </c>
      <c r="X43" s="38" t="s">
        <v>22</v>
      </c>
      <c r="Y43" s="5" t="s">
        <v>29</v>
      </c>
      <c r="Z43" s="4" t="s">
        <v>23</v>
      </c>
      <c r="AA43" s="6" t="s">
        <v>18</v>
      </c>
      <c r="AB43" s="7" t="s">
        <v>19</v>
      </c>
      <c r="AC43" s="8" t="s">
        <v>20</v>
      </c>
      <c r="AD43" s="6" t="s">
        <v>39</v>
      </c>
      <c r="AE43" s="38" t="s">
        <v>22</v>
      </c>
      <c r="AF43" s="5" t="s">
        <v>30</v>
      </c>
      <c r="AG43" s="4" t="s">
        <v>23</v>
      </c>
      <c r="AH43" s="6" t="s">
        <v>18</v>
      </c>
      <c r="AI43" s="7" t="s">
        <v>19</v>
      </c>
      <c r="AJ43" s="8" t="s">
        <v>20</v>
      </c>
      <c r="AK43" s="6" t="s">
        <v>39</v>
      </c>
      <c r="AL43" s="38" t="s">
        <v>22</v>
      </c>
      <c r="AM43" s="5" t="s">
        <v>31</v>
      </c>
      <c r="AN43" s="4" t="s">
        <v>23</v>
      </c>
      <c r="AO43" s="6" t="s">
        <v>18</v>
      </c>
      <c r="AP43" s="7" t="s">
        <v>19</v>
      </c>
      <c r="AQ43" s="8" t="s">
        <v>20</v>
      </c>
      <c r="AR43" s="6" t="s">
        <v>39</v>
      </c>
      <c r="AS43" s="38" t="s">
        <v>22</v>
      </c>
      <c r="AT43" s="5" t="s">
        <v>38</v>
      </c>
      <c r="AU43" s="4" t="s">
        <v>23</v>
      </c>
      <c r="AV43" s="6" t="s">
        <v>18</v>
      </c>
      <c r="AW43" s="7" t="s">
        <v>19</v>
      </c>
      <c r="AX43" s="8" t="s">
        <v>20</v>
      </c>
      <c r="AY43" s="6" t="s">
        <v>21</v>
      </c>
      <c r="AZ43" s="10" t="s">
        <v>22</v>
      </c>
    </row>
    <row r="44" spans="1:52" ht="19.5" x14ac:dyDescent="0.45">
      <c r="A44">
        <v>69</v>
      </c>
      <c r="B44">
        <v>15</v>
      </c>
      <c r="C44">
        <v>15</v>
      </c>
      <c r="D44">
        <v>11</v>
      </c>
      <c r="E44">
        <v>7</v>
      </c>
      <c r="F44">
        <v>4</v>
      </c>
      <c r="H44" t="s">
        <v>5</v>
      </c>
      <c r="I44">
        <v>0</v>
      </c>
      <c r="J44" s="39">
        <v>0</v>
      </c>
      <c r="K44" s="16">
        <v>0</v>
      </c>
      <c r="L44" s="19">
        <v>0</v>
      </c>
      <c r="M44" s="20">
        <v>0</v>
      </c>
      <c r="O44" s="9"/>
      <c r="P44" t="s">
        <v>5</v>
      </c>
      <c r="Q44" s="20">
        <v>15</v>
      </c>
      <c r="R44" s="20">
        <v>0</v>
      </c>
      <c r="S44">
        <f>R44-1</f>
        <v>-1</v>
      </c>
      <c r="T44">
        <f>_xlfn.HYPGEOM.DIST(R44,B44,Q44,A44,FALSE)</f>
        <v>1.526665778985702E-2</v>
      </c>
      <c r="U44" s="15">
        <f>_xlfn.HYPGEOM.DIST(R44,B44,Q44,A44,TRUE)</f>
        <v>1.526665778985702E-2</v>
      </c>
      <c r="V44" s="14">
        <f>1-_xlfn.HYPGEOM.DIST(R44,B44,Q44,A44,TRUE)</f>
        <v>0.98473334221014297</v>
      </c>
      <c r="W44" s="15">
        <f>MIN(U44,V44)</f>
        <v>1.526665778985702E-2</v>
      </c>
      <c r="X44" s="9">
        <f>2*W44</f>
        <v>3.0533315579714039E-2</v>
      </c>
      <c r="Y44" s="20">
        <v>12</v>
      </c>
      <c r="Z44">
        <f>Y44-1</f>
        <v>11</v>
      </c>
      <c r="AA44">
        <f>_xlfn.HYPGEOM.DIST(Y44,C44,Q44,A44,FALSE)</f>
        <v>1.9908739151560991E-8</v>
      </c>
      <c r="AB44" s="15">
        <f>_xlfn.HYPGEOM.DIST(Y44,C44,Q44,A44,TRUE)</f>
        <v>0.99999999973351217</v>
      </c>
      <c r="AC44" s="14">
        <f>1-_xlfn.HYPGEOM.DIST(Y44,B44,Q44,A44,TRUE)</f>
        <v>2.6648783180149849E-10</v>
      </c>
      <c r="AD44" s="28">
        <f>MIN(AB44,AC44)</f>
        <v>2.6648783180149849E-10</v>
      </c>
      <c r="AE44" s="9">
        <f>2*AD44</f>
        <v>5.3297566360299697E-10</v>
      </c>
      <c r="AF44" s="20">
        <v>3</v>
      </c>
      <c r="AG44">
        <f>AF44-1</f>
        <v>2</v>
      </c>
      <c r="AH44">
        <f>_xlfn.HYPGEOM.DIST(AF44,D44,Q44,A44,FALSE)</f>
        <v>0.25957299719639915</v>
      </c>
      <c r="AI44" s="15">
        <f>_xlfn.HYPGEOM.DIST(AF44,D44,Q44,A44,TRUE)</f>
        <v>0.81504019485990242</v>
      </c>
      <c r="AJ44" s="14">
        <f>1-_xlfn.HYPGEOM.DIST(AF44,D44,Q44,A44,TRUE)</f>
        <v>0.18495980514009758</v>
      </c>
      <c r="AK44" s="14">
        <f>MIN(AI44,AJ44)</f>
        <v>0.18495980514009758</v>
      </c>
      <c r="AL44" s="9">
        <f>2*AK44</f>
        <v>0.36991961028019515</v>
      </c>
      <c r="AM44" s="20">
        <v>0</v>
      </c>
      <c r="AN44">
        <f>AM44-1</f>
        <v>-1</v>
      </c>
      <c r="AO44">
        <f>_xlfn.HYPGEOM.DIST(AM44,E44,Q44,A44,FALSE)</f>
        <v>0.16414960769276149</v>
      </c>
      <c r="AP44" s="15">
        <f>_xlfn.HYPGEOM.DIST(AM44,E44,Q44,A44,TRUE)</f>
        <v>0.16414960769276149</v>
      </c>
      <c r="AQ44" s="14">
        <f>1-_xlfn.HYPGEOM.DIST(AM44,E44,Q44,A44,TRUE)</f>
        <v>0.83585039230723845</v>
      </c>
      <c r="AR44" s="15">
        <f>MIN(AP44,AQ44)</f>
        <v>0.16414960769276149</v>
      </c>
      <c r="AS44" s="9">
        <f>2*AR44</f>
        <v>0.32829921538552298</v>
      </c>
      <c r="AT44" s="20">
        <v>0</v>
      </c>
      <c r="AU44">
        <f>AT44-1</f>
        <v>-1</v>
      </c>
      <c r="AV44">
        <f>_xlfn.HYPGEOM.DIST(AT44,F44,Q44,A44,FALSE)</f>
        <v>0.36581912571529696</v>
      </c>
      <c r="AW44" s="15">
        <f>_xlfn.HYPGEOM.DIST(AT44,F44,Q44,A44,TRUE)</f>
        <v>0.36581912571529696</v>
      </c>
      <c r="AX44" s="14">
        <f>1-_xlfn.HYPGEOM.DIST(AT44,F44,Q44,A44,TRUE)</f>
        <v>0.63418087428470304</v>
      </c>
      <c r="AY44" s="14">
        <f>MIN(AW44,AX44)</f>
        <v>0.36581912571529696</v>
      </c>
      <c r="AZ44" s="9">
        <f>2*AY44</f>
        <v>0.73163825143059391</v>
      </c>
    </row>
    <row r="45" spans="1:52" ht="19.5" x14ac:dyDescent="0.45">
      <c r="A45">
        <v>69</v>
      </c>
      <c r="B45">
        <v>15</v>
      </c>
      <c r="C45">
        <v>15</v>
      </c>
      <c r="D45">
        <v>11</v>
      </c>
      <c r="E45">
        <v>7</v>
      </c>
      <c r="F45">
        <v>4</v>
      </c>
      <c r="H45" t="s">
        <v>6</v>
      </c>
      <c r="I45">
        <v>3</v>
      </c>
      <c r="J45" s="39">
        <v>0</v>
      </c>
      <c r="K45" s="16">
        <v>0</v>
      </c>
      <c r="L45" s="19">
        <v>5</v>
      </c>
      <c r="M45" s="20">
        <v>0</v>
      </c>
      <c r="O45" s="9"/>
      <c r="P45" t="s">
        <v>6</v>
      </c>
      <c r="Q45" s="20">
        <v>1</v>
      </c>
      <c r="R45" s="20">
        <v>0</v>
      </c>
      <c r="S45">
        <f t="shared" ref="S45:S48" si="122">R45-1</f>
        <v>-1</v>
      </c>
      <c r="T45">
        <f t="shared" ref="T45:T48" si="123">_xlfn.HYPGEOM.DIST(R45,B45,Q45,A45,FALSE)</f>
        <v>0.78260869565217395</v>
      </c>
      <c r="U45" s="15">
        <f t="shared" ref="U45:U48" si="124">_xlfn.HYPGEOM.DIST(R45,B45,Q45,A45,TRUE)</f>
        <v>0.78260869565217395</v>
      </c>
      <c r="V45" s="14">
        <f t="shared" ref="V45:V48" si="125">1-_xlfn.HYPGEOM.DIST(R45,B45,Q45,A45,TRUE)</f>
        <v>0.21739130434782605</v>
      </c>
      <c r="W45" s="14">
        <f t="shared" ref="W45:W48" si="126">MIN(U45,V45)</f>
        <v>0.21739130434782605</v>
      </c>
      <c r="X45" s="9">
        <f t="shared" ref="X45:X48" si="127">2*W45</f>
        <v>0.43478260869565211</v>
      </c>
      <c r="Y45" s="20">
        <v>0</v>
      </c>
      <c r="Z45">
        <f t="shared" ref="Z45:Z48" si="128">Y45-1</f>
        <v>-1</v>
      </c>
      <c r="AA45">
        <f t="shared" ref="AA45:AA48" si="129">_xlfn.HYPGEOM.DIST(Y45,C45,Q45,A45,FALSE)</f>
        <v>0.78260869565217395</v>
      </c>
      <c r="AB45" s="15">
        <f t="shared" ref="AB45:AB48" si="130">_xlfn.HYPGEOM.DIST(Y45,C45,Q45,A45,TRUE)</f>
        <v>0.78260869565217395</v>
      </c>
      <c r="AC45" s="14">
        <f t="shared" ref="AC45:AC48" si="131">1-_xlfn.HYPGEOM.DIST(Y45,B45,Q45,A45,TRUE)</f>
        <v>0.21739130434782605</v>
      </c>
      <c r="AD45" s="14">
        <f t="shared" ref="AD45:AD48" si="132">MIN(AB45,AC45)</f>
        <v>0.21739130434782605</v>
      </c>
      <c r="AE45" s="9">
        <f t="shared" ref="AE45:AE48" si="133">2*AD45</f>
        <v>0.43478260869565211</v>
      </c>
      <c r="AF45" s="20">
        <v>0</v>
      </c>
      <c r="AG45">
        <f t="shared" ref="AG45:AG48" si="134">AF45-1</f>
        <v>-1</v>
      </c>
      <c r="AH45">
        <f t="shared" ref="AH45:AH47" si="135">_xlfn.HYPGEOM.DIST(AF45,D45,Q45,A45,FALSE)</f>
        <v>0.84057971014492727</v>
      </c>
      <c r="AI45" s="15">
        <f t="shared" ref="AI45:AI48" si="136">_xlfn.HYPGEOM.DIST(AF45,D45,Q45,A45,TRUE)</f>
        <v>0.84057971014492727</v>
      </c>
      <c r="AJ45" s="14">
        <f t="shared" ref="AJ45:AJ48" si="137">1-_xlfn.HYPGEOM.DIST(AF45,D45,Q45,A45,TRUE)</f>
        <v>0.15942028985507273</v>
      </c>
      <c r="AK45" s="14">
        <f t="shared" ref="AK45:AK48" si="138">MIN(AI45,AJ45)</f>
        <v>0.15942028985507273</v>
      </c>
      <c r="AL45" s="9">
        <f t="shared" ref="AL45:AL48" si="139">2*AK45</f>
        <v>0.31884057971014546</v>
      </c>
      <c r="AM45" s="20">
        <v>0</v>
      </c>
      <c r="AN45">
        <f t="shared" ref="AN45:AN48" si="140">AM45-1</f>
        <v>-1</v>
      </c>
      <c r="AO45">
        <f t="shared" ref="AO45:AO48" si="141">_xlfn.HYPGEOM.DIST(AM45,E45,Q45,A45,FALSE)</f>
        <v>0.89855072463768115</v>
      </c>
      <c r="AP45" s="15">
        <f t="shared" ref="AP45:AP48" si="142">_xlfn.HYPGEOM.DIST(AM45,E45,Q45,A45,TRUE)</f>
        <v>0.89855072463768115</v>
      </c>
      <c r="AQ45" s="14">
        <f t="shared" ref="AQ45:AQ48" si="143">1-_xlfn.HYPGEOM.DIST(AM45,E45,Q45,A45,TRUE)</f>
        <v>0.10144927536231885</v>
      </c>
      <c r="AR45" s="14">
        <f t="shared" ref="AR45:AR48" si="144">MIN(AP45,AQ45)</f>
        <v>0.10144927536231885</v>
      </c>
      <c r="AS45" s="9">
        <f t="shared" ref="AS45:AS48" si="145">2*AR45</f>
        <v>0.20289855072463769</v>
      </c>
      <c r="AT45" s="20">
        <v>1</v>
      </c>
      <c r="AU45">
        <f t="shared" ref="AU45:AU48" si="146">AT45-1</f>
        <v>0</v>
      </c>
      <c r="AV45">
        <f t="shared" ref="AV45:AV48" si="147">_xlfn.HYPGEOM.DIST(AT45,F45,Q45,A45,FALSE)</f>
        <v>5.797101449275361E-2</v>
      </c>
      <c r="AW45" s="15">
        <f t="shared" ref="AW45:AW48" si="148">_xlfn.HYPGEOM.DIST(AT45,F45,Q45,A45,TRUE)</f>
        <v>1</v>
      </c>
      <c r="AX45" s="14">
        <f t="shared" ref="AX45:AX48" si="149">1-_xlfn.HYPGEOM.DIST(AT45,F45,Q45,A45,TRUE)</f>
        <v>0</v>
      </c>
      <c r="AY45" s="28">
        <f t="shared" ref="AY45:AY48" si="150">MIN(AW45,AX45)</f>
        <v>0</v>
      </c>
      <c r="AZ45" s="9">
        <f t="shared" ref="AZ45:AZ48" si="151">2*AY45</f>
        <v>0</v>
      </c>
    </row>
    <row r="46" spans="1:52" ht="21" x14ac:dyDescent="0.5">
      <c r="A46">
        <v>69</v>
      </c>
      <c r="B46">
        <v>15</v>
      </c>
      <c r="C46">
        <v>15</v>
      </c>
      <c r="D46">
        <v>11</v>
      </c>
      <c r="E46">
        <v>7</v>
      </c>
      <c r="F46">
        <v>4</v>
      </c>
      <c r="H46" t="s">
        <v>7</v>
      </c>
      <c r="I46">
        <v>2</v>
      </c>
      <c r="J46" s="39">
        <v>0</v>
      </c>
      <c r="K46" s="16">
        <v>0</v>
      </c>
      <c r="L46" s="19">
        <v>0</v>
      </c>
      <c r="M46" s="20">
        <v>4</v>
      </c>
      <c r="O46" s="9"/>
      <c r="P46" t="s">
        <v>7</v>
      </c>
      <c r="Q46" s="20">
        <v>41</v>
      </c>
      <c r="R46" s="20">
        <v>28</v>
      </c>
      <c r="S46">
        <f t="shared" si="122"/>
        <v>27</v>
      </c>
      <c r="T46">
        <f t="shared" si="123"/>
        <v>0</v>
      </c>
      <c r="U46" s="15">
        <f t="shared" si="124"/>
        <v>1</v>
      </c>
      <c r="V46" s="14">
        <f t="shared" si="125"/>
        <v>0</v>
      </c>
      <c r="W46" s="42">
        <f t="shared" si="126"/>
        <v>0</v>
      </c>
      <c r="X46" s="9">
        <f t="shared" si="127"/>
        <v>0</v>
      </c>
      <c r="Y46" s="20">
        <v>1</v>
      </c>
      <c r="Z46">
        <f t="shared" si="128"/>
        <v>0</v>
      </c>
      <c r="AA46">
        <f t="shared" si="129"/>
        <v>2.9014735240281975E-6</v>
      </c>
      <c r="AB46" s="15">
        <f t="shared" si="130"/>
        <v>2.9675233278272132E-6</v>
      </c>
      <c r="AC46" s="14">
        <f t="shared" si="131"/>
        <v>0.99999703247667215</v>
      </c>
      <c r="AD46" s="15">
        <f t="shared" si="132"/>
        <v>2.9675233278272132E-6</v>
      </c>
      <c r="AE46" s="9">
        <f t="shared" si="133"/>
        <v>5.9350466556544264E-6</v>
      </c>
      <c r="AF46" s="20">
        <v>8</v>
      </c>
      <c r="AG46">
        <f t="shared" si="134"/>
        <v>7</v>
      </c>
      <c r="AH46">
        <f t="shared" si="135"/>
        <v>0.17162751615970187</v>
      </c>
      <c r="AI46" s="15">
        <f t="shared" si="136"/>
        <v>0.90844436897414682</v>
      </c>
      <c r="AJ46" s="14">
        <f t="shared" si="137"/>
        <v>9.1555631025853179E-2</v>
      </c>
      <c r="AK46" s="14">
        <f t="shared" si="138"/>
        <v>9.1555631025853179E-2</v>
      </c>
      <c r="AL46" s="9">
        <f t="shared" si="139"/>
        <v>0.18311126205170636</v>
      </c>
      <c r="AM46" s="20">
        <v>4</v>
      </c>
      <c r="AN46">
        <f t="shared" si="140"/>
        <v>3</v>
      </c>
      <c r="AO46">
        <f t="shared" si="141"/>
        <v>0.3074996443034767</v>
      </c>
      <c r="AP46" s="15">
        <f t="shared" si="142"/>
        <v>0.59991255070844318</v>
      </c>
      <c r="AQ46" s="14">
        <f t="shared" si="143"/>
        <v>0.40008744929155682</v>
      </c>
      <c r="AR46" s="15">
        <f t="shared" si="144"/>
        <v>0.40008744929155682</v>
      </c>
      <c r="AS46" s="9">
        <f t="shared" si="145"/>
        <v>0.80017489858311364</v>
      </c>
      <c r="AT46" s="20">
        <v>0</v>
      </c>
      <c r="AU46">
        <f t="shared" si="146"/>
        <v>-1</v>
      </c>
      <c r="AV46">
        <f t="shared" si="147"/>
        <v>2.3684183129921182E-2</v>
      </c>
      <c r="AW46" s="15">
        <f t="shared" si="148"/>
        <v>2.3684183129921182E-2</v>
      </c>
      <c r="AX46" s="14">
        <f t="shared" si="149"/>
        <v>0.97631581687007885</v>
      </c>
      <c r="AY46" s="28">
        <f t="shared" si="150"/>
        <v>2.3684183129921182E-2</v>
      </c>
      <c r="AZ46" s="9">
        <f t="shared" si="151"/>
        <v>4.7368366259842365E-2</v>
      </c>
    </row>
    <row r="47" spans="1:52" ht="21" x14ac:dyDescent="0.5">
      <c r="A47">
        <v>69</v>
      </c>
      <c r="B47">
        <v>15</v>
      </c>
      <c r="C47">
        <v>15</v>
      </c>
      <c r="D47">
        <v>11</v>
      </c>
      <c r="E47">
        <v>7</v>
      </c>
      <c r="F47">
        <v>4</v>
      </c>
      <c r="H47" t="s">
        <v>8</v>
      </c>
      <c r="I47">
        <v>2</v>
      </c>
      <c r="J47" s="39">
        <v>3</v>
      </c>
      <c r="K47" s="16">
        <v>0</v>
      </c>
      <c r="L47" s="19">
        <v>2</v>
      </c>
      <c r="M47" s="20">
        <v>3</v>
      </c>
      <c r="O47" s="9"/>
      <c r="P47" t="s">
        <v>8</v>
      </c>
      <c r="Q47" s="20">
        <v>10</v>
      </c>
      <c r="R47" s="20">
        <v>4</v>
      </c>
      <c r="S47">
        <f t="shared" si="122"/>
        <v>3</v>
      </c>
      <c r="T47">
        <f t="shared" si="123"/>
        <v>0.10367857624962562</v>
      </c>
      <c r="U47" s="15">
        <f t="shared" si="124"/>
        <v>0.966918012368434</v>
      </c>
      <c r="V47" s="14">
        <f t="shared" si="125"/>
        <v>3.3081987631566001E-2</v>
      </c>
      <c r="W47" s="42">
        <f t="shared" si="126"/>
        <v>3.3081987631566001E-2</v>
      </c>
      <c r="X47" s="9">
        <f t="shared" si="127"/>
        <v>6.6163975263132002E-2</v>
      </c>
      <c r="Y47" s="20">
        <v>0</v>
      </c>
      <c r="Z47">
        <f t="shared" si="128"/>
        <v>-1</v>
      </c>
      <c r="AA47">
        <f t="shared" si="129"/>
        <v>7.0377733705397377E-2</v>
      </c>
      <c r="AB47" s="15">
        <f t="shared" si="130"/>
        <v>7.0377733705397377E-2</v>
      </c>
      <c r="AC47" s="14">
        <f t="shared" si="131"/>
        <v>0.92962226629460265</v>
      </c>
      <c r="AD47" s="15">
        <f t="shared" si="132"/>
        <v>7.0377733705397377E-2</v>
      </c>
      <c r="AE47" s="9">
        <f t="shared" si="133"/>
        <v>0.14075546741079475</v>
      </c>
      <c r="AF47" s="20">
        <v>0</v>
      </c>
      <c r="AG47">
        <f t="shared" si="134"/>
        <v>-1</v>
      </c>
      <c r="AH47">
        <f t="shared" si="135"/>
        <v>0.15345442018290126</v>
      </c>
      <c r="AI47" s="15">
        <f t="shared" si="136"/>
        <v>0.15345442018290126</v>
      </c>
      <c r="AJ47" s="14">
        <f t="shared" si="137"/>
        <v>0.84654557981709877</v>
      </c>
      <c r="AK47" s="14">
        <f t="shared" si="138"/>
        <v>0.15345442018290126</v>
      </c>
      <c r="AL47" s="9">
        <f t="shared" si="139"/>
        <v>0.30690884036580252</v>
      </c>
      <c r="AM47" s="20">
        <v>3</v>
      </c>
      <c r="AN47">
        <f t="shared" si="140"/>
        <v>2</v>
      </c>
      <c r="AO47">
        <f t="shared" si="141"/>
        <v>5.0621243219632392E-2</v>
      </c>
      <c r="AP47" s="15">
        <f t="shared" si="142"/>
        <v>0.99326110803092904</v>
      </c>
      <c r="AQ47" s="14">
        <f t="shared" si="143"/>
        <v>6.7388919690709592E-3</v>
      </c>
      <c r="AR47" s="28">
        <f t="shared" si="144"/>
        <v>6.7388919690709592E-3</v>
      </c>
      <c r="AS47" s="9">
        <f t="shared" si="145"/>
        <v>1.3477783938141918E-2</v>
      </c>
      <c r="AT47" s="20">
        <v>3</v>
      </c>
      <c r="AU47">
        <f t="shared" si="146"/>
        <v>2</v>
      </c>
      <c r="AV47">
        <f t="shared" si="147"/>
        <v>8.1896955584782414E-3</v>
      </c>
      <c r="AW47" s="15">
        <f t="shared" si="148"/>
        <v>0.99975708530123153</v>
      </c>
      <c r="AX47" s="14">
        <f t="shared" si="149"/>
        <v>2.4291469876847049E-4</v>
      </c>
      <c r="AY47" s="15">
        <f t="shared" si="150"/>
        <v>2.4291469876847049E-4</v>
      </c>
      <c r="AZ47" s="9">
        <f t="shared" si="151"/>
        <v>4.8582939753694099E-4</v>
      </c>
    </row>
    <row r="48" spans="1:52" ht="21" x14ac:dyDescent="0.5">
      <c r="A48">
        <v>69</v>
      </c>
      <c r="B48">
        <v>15</v>
      </c>
      <c r="C48">
        <v>15</v>
      </c>
      <c r="D48">
        <v>11</v>
      </c>
      <c r="E48">
        <v>7</v>
      </c>
      <c r="F48">
        <v>4</v>
      </c>
      <c r="H48" t="s">
        <v>9</v>
      </c>
      <c r="I48">
        <v>0</v>
      </c>
      <c r="J48" s="39">
        <v>4</v>
      </c>
      <c r="K48" s="16">
        <v>7</v>
      </c>
      <c r="L48" s="19">
        <v>0</v>
      </c>
      <c r="M48" s="20">
        <v>0</v>
      </c>
      <c r="O48" s="9"/>
      <c r="P48" t="s">
        <v>9</v>
      </c>
      <c r="Q48" s="20">
        <v>2</v>
      </c>
      <c r="R48" s="20">
        <v>0</v>
      </c>
      <c r="S48">
        <f t="shared" si="122"/>
        <v>-1</v>
      </c>
      <c r="T48">
        <f t="shared" si="123"/>
        <v>0.60997442455242934</v>
      </c>
      <c r="U48" s="15">
        <f t="shared" si="124"/>
        <v>0.60997442455242934</v>
      </c>
      <c r="V48" s="14">
        <f t="shared" si="125"/>
        <v>0.39002557544757066</v>
      </c>
      <c r="W48" s="14">
        <f t="shared" si="126"/>
        <v>0.39002557544757066</v>
      </c>
      <c r="X48" s="9">
        <f t="shared" si="127"/>
        <v>0.78005115089514132</v>
      </c>
      <c r="Y48" s="20">
        <v>2</v>
      </c>
      <c r="Z48">
        <f t="shared" si="128"/>
        <v>1</v>
      </c>
      <c r="AA48">
        <f t="shared" si="129"/>
        <v>4.4757033248081834E-2</v>
      </c>
      <c r="AB48" s="15">
        <f t="shared" si="130"/>
        <v>1</v>
      </c>
      <c r="AC48" s="14">
        <f t="shared" si="131"/>
        <v>0</v>
      </c>
      <c r="AD48" s="42">
        <f t="shared" si="132"/>
        <v>0</v>
      </c>
      <c r="AE48" s="9">
        <f t="shared" si="133"/>
        <v>0</v>
      </c>
      <c r="AF48" s="20">
        <v>0</v>
      </c>
      <c r="AG48">
        <f t="shared" si="134"/>
        <v>-1</v>
      </c>
      <c r="AH48">
        <f>_xlfn.HYPGEOM.DIST(AF48,D48,Q48,A48,FALSE)</f>
        <v>0.70460358056265926</v>
      </c>
      <c r="AI48" s="15">
        <f t="shared" si="136"/>
        <v>0.70460358056265926</v>
      </c>
      <c r="AJ48" s="14">
        <f t="shared" si="137"/>
        <v>0.29539641943734074</v>
      </c>
      <c r="AK48" s="14">
        <f t="shared" si="138"/>
        <v>0.29539641943734074</v>
      </c>
      <c r="AL48" s="9">
        <f t="shared" si="139"/>
        <v>0.59079283887468148</v>
      </c>
      <c r="AM48" s="20">
        <v>0</v>
      </c>
      <c r="AN48">
        <f t="shared" si="140"/>
        <v>-1</v>
      </c>
      <c r="AO48">
        <f t="shared" si="141"/>
        <v>0.80605285592497855</v>
      </c>
      <c r="AP48" s="15">
        <f t="shared" si="142"/>
        <v>0.80605285592497855</v>
      </c>
      <c r="AQ48" s="14">
        <f t="shared" si="143"/>
        <v>0.19394714407502145</v>
      </c>
      <c r="AR48" s="14">
        <f t="shared" si="144"/>
        <v>0.19394714407502145</v>
      </c>
      <c r="AS48" s="9">
        <f t="shared" si="145"/>
        <v>0.3878942881500429</v>
      </c>
      <c r="AT48" s="20">
        <v>0</v>
      </c>
      <c r="AU48">
        <f t="shared" si="146"/>
        <v>-1</v>
      </c>
      <c r="AV48">
        <f t="shared" si="147"/>
        <v>0.88661551577152564</v>
      </c>
      <c r="AW48" s="15">
        <f t="shared" si="148"/>
        <v>0.88661551577152564</v>
      </c>
      <c r="AX48" s="14">
        <f t="shared" si="149"/>
        <v>0.11338448422847436</v>
      </c>
      <c r="AY48" s="14">
        <f t="shared" si="150"/>
        <v>0.11338448422847436</v>
      </c>
      <c r="AZ48" s="9">
        <f t="shared" si="151"/>
        <v>0.22676896845694872</v>
      </c>
    </row>
    <row r="49" spans="1:52" x14ac:dyDescent="0.35">
      <c r="I49">
        <v>7</v>
      </c>
      <c r="J49" s="39">
        <v>7</v>
      </c>
      <c r="K49" s="16">
        <v>7</v>
      </c>
      <c r="L49" s="19">
        <v>7</v>
      </c>
      <c r="M49" s="20">
        <v>7</v>
      </c>
      <c r="O49" s="9"/>
      <c r="Q49" s="20">
        <f>SUM(Q44:Q48)</f>
        <v>69</v>
      </c>
      <c r="R49" s="20">
        <v>32</v>
      </c>
      <c r="X49" s="9"/>
      <c r="Y49" s="20">
        <v>15</v>
      </c>
      <c r="AE49" s="9"/>
      <c r="AF49" s="20">
        <v>11</v>
      </c>
      <c r="AL49" s="9"/>
      <c r="AM49" s="20">
        <v>7</v>
      </c>
      <c r="AS49" s="9"/>
      <c r="AT49" s="20">
        <v>4</v>
      </c>
      <c r="AW49" s="15"/>
      <c r="AX49" s="14"/>
      <c r="AY49" s="14"/>
      <c r="AZ49" s="9"/>
    </row>
    <row r="50" spans="1:52" x14ac:dyDescent="0.35">
      <c r="J50" s="39"/>
      <c r="K50" s="16"/>
      <c r="L50" s="19"/>
      <c r="M50" s="20"/>
      <c r="O50" s="9"/>
      <c r="Q50" s="9"/>
      <c r="X50" s="9"/>
      <c r="AE50" s="9"/>
      <c r="AL50" s="9"/>
      <c r="AS50" s="9"/>
    </row>
    <row r="51" spans="1:52" x14ac:dyDescent="0.35">
      <c r="J51" s="39"/>
      <c r="K51" s="16"/>
      <c r="L51" s="19"/>
      <c r="M51" s="20"/>
      <c r="O51" s="9"/>
      <c r="Q51" s="9"/>
      <c r="X51" s="9"/>
      <c r="AE51" s="9"/>
      <c r="AL51" s="9"/>
      <c r="AS51" s="9"/>
    </row>
    <row r="52" spans="1:52" x14ac:dyDescent="0.35">
      <c r="J52" s="39"/>
      <c r="K52" s="16"/>
      <c r="L52" s="19"/>
      <c r="M52" s="20"/>
      <c r="O52" s="9"/>
      <c r="Q52" s="9"/>
      <c r="X52" s="9"/>
      <c r="AE52" s="9"/>
      <c r="AL52" s="9"/>
      <c r="AS52" s="9"/>
    </row>
    <row r="53" spans="1:52" x14ac:dyDescent="0.35">
      <c r="G53" t="s">
        <v>40</v>
      </c>
      <c r="J53" s="39"/>
      <c r="K53" s="16"/>
      <c r="L53" s="19"/>
      <c r="M53" s="20"/>
      <c r="O53" s="9"/>
      <c r="Q53" s="9"/>
      <c r="X53" s="9"/>
      <c r="AE53" s="9"/>
      <c r="AL53" s="9"/>
      <c r="AS53" s="9"/>
    </row>
    <row r="54" spans="1:52" x14ac:dyDescent="0.35">
      <c r="A54">
        <v>69</v>
      </c>
      <c r="B54">
        <v>15</v>
      </c>
      <c r="C54">
        <v>15</v>
      </c>
      <c r="D54">
        <v>11</v>
      </c>
      <c r="E54">
        <v>7</v>
      </c>
      <c r="F54">
        <v>4</v>
      </c>
      <c r="H54" t="s">
        <v>5</v>
      </c>
      <c r="I54">
        <v>1</v>
      </c>
      <c r="J54" s="39">
        <v>0</v>
      </c>
      <c r="K54" s="16">
        <v>0</v>
      </c>
      <c r="L54" s="19">
        <v>0</v>
      </c>
      <c r="M54" s="20">
        <v>0</v>
      </c>
      <c r="O54" s="9"/>
      <c r="Q54" s="9"/>
      <c r="X54" s="9"/>
      <c r="AE54" s="9"/>
      <c r="AL54" s="9"/>
      <c r="AS54" s="9"/>
    </row>
    <row r="55" spans="1:52" x14ac:dyDescent="0.35">
      <c r="A55">
        <v>69</v>
      </c>
      <c r="B55">
        <v>15</v>
      </c>
      <c r="C55">
        <v>15</v>
      </c>
      <c r="D55">
        <v>11</v>
      </c>
      <c r="E55">
        <v>7</v>
      </c>
      <c r="F55">
        <v>4</v>
      </c>
      <c r="H55" t="s">
        <v>6</v>
      </c>
      <c r="I55">
        <v>3</v>
      </c>
      <c r="J55" s="39">
        <v>0</v>
      </c>
      <c r="K55" s="16">
        <v>0</v>
      </c>
      <c r="L55" s="19">
        <v>0</v>
      </c>
      <c r="M55" s="20">
        <v>1</v>
      </c>
      <c r="O55" s="9"/>
      <c r="Q55" s="9"/>
      <c r="X55" s="9"/>
      <c r="AE55" s="9"/>
      <c r="AL55" s="9"/>
      <c r="AS55" s="9"/>
    </row>
    <row r="56" spans="1:52" x14ac:dyDescent="0.35">
      <c r="A56">
        <v>69</v>
      </c>
      <c r="B56">
        <v>15</v>
      </c>
      <c r="C56">
        <v>15</v>
      </c>
      <c r="D56">
        <v>11</v>
      </c>
      <c r="E56">
        <v>7</v>
      </c>
      <c r="F56">
        <v>4</v>
      </c>
      <c r="H56" t="s">
        <v>7</v>
      </c>
      <c r="I56">
        <v>0</v>
      </c>
      <c r="J56" s="39">
        <v>2</v>
      </c>
      <c r="K56" s="16">
        <v>1</v>
      </c>
      <c r="L56" s="19">
        <v>2</v>
      </c>
      <c r="M56" s="20">
        <v>0</v>
      </c>
      <c r="O56" s="9"/>
      <c r="Q56" s="9"/>
      <c r="X56" s="9"/>
      <c r="AE56" s="9"/>
      <c r="AL56" s="9"/>
      <c r="AS56" s="9"/>
    </row>
    <row r="57" spans="1:52" x14ac:dyDescent="0.35">
      <c r="A57">
        <v>69</v>
      </c>
      <c r="B57">
        <v>15</v>
      </c>
      <c r="C57">
        <v>15</v>
      </c>
      <c r="D57">
        <v>11</v>
      </c>
      <c r="E57">
        <v>7</v>
      </c>
      <c r="F57">
        <v>4</v>
      </c>
      <c r="H57" t="s">
        <v>8</v>
      </c>
      <c r="I57">
        <v>0</v>
      </c>
      <c r="J57" s="39">
        <v>0</v>
      </c>
      <c r="K57" s="16">
        <v>3</v>
      </c>
      <c r="L57" s="19">
        <v>1</v>
      </c>
      <c r="M57" s="20">
        <v>3</v>
      </c>
      <c r="O57" s="9"/>
      <c r="Q57" s="9"/>
      <c r="X57" s="9"/>
      <c r="AE57" s="9"/>
      <c r="AL57" s="9"/>
      <c r="AS57" s="9"/>
    </row>
    <row r="58" spans="1:52" x14ac:dyDescent="0.35">
      <c r="A58">
        <v>69</v>
      </c>
      <c r="B58">
        <v>15</v>
      </c>
      <c r="C58">
        <v>15</v>
      </c>
      <c r="D58">
        <v>11</v>
      </c>
      <c r="E58">
        <v>7</v>
      </c>
      <c r="F58">
        <v>4</v>
      </c>
      <c r="H58" t="s">
        <v>9</v>
      </c>
      <c r="I58">
        <v>0</v>
      </c>
      <c r="J58" s="39">
        <v>2</v>
      </c>
      <c r="K58" s="16">
        <v>0</v>
      </c>
      <c r="L58" s="19">
        <v>1</v>
      </c>
      <c r="M58" s="20">
        <v>0</v>
      </c>
      <c r="O58" s="9"/>
      <c r="Q58" s="9"/>
      <c r="X58" s="9"/>
      <c r="AE58" s="9"/>
      <c r="AL58" s="9"/>
      <c r="AS58" s="9"/>
    </row>
    <row r="59" spans="1:52" x14ac:dyDescent="0.35">
      <c r="I59">
        <v>4</v>
      </c>
      <c r="J59" s="39">
        <v>4</v>
      </c>
      <c r="K59" s="16">
        <v>4</v>
      </c>
      <c r="L59" s="19">
        <v>4</v>
      </c>
      <c r="M59" s="20">
        <v>4</v>
      </c>
      <c r="O59" s="9"/>
      <c r="Q59" s="9"/>
      <c r="X59" s="9"/>
      <c r="AE59" s="9"/>
      <c r="AL59" s="9"/>
      <c r="AS59" s="9"/>
    </row>
    <row r="60" spans="1:52" x14ac:dyDescent="0.35">
      <c r="O60" s="9"/>
      <c r="Q60" s="9"/>
      <c r="X60" s="9"/>
      <c r="AE60" s="9"/>
      <c r="AL60" s="9"/>
      <c r="AS60" s="9"/>
    </row>
    <row r="61" spans="1:52" x14ac:dyDescent="0.35">
      <c r="O61" s="9"/>
      <c r="Q61" s="9"/>
      <c r="X61" s="9"/>
      <c r="AE61" s="9"/>
      <c r="AL61" s="9"/>
      <c r="AS61" s="9"/>
    </row>
    <row r="62" spans="1:52" x14ac:dyDescent="0.35">
      <c r="O62" s="9"/>
      <c r="Q62" s="9"/>
      <c r="X62" s="9"/>
      <c r="AE62" s="9"/>
      <c r="AL62" s="9"/>
      <c r="AS62" s="9"/>
    </row>
    <row r="63" spans="1:52" x14ac:dyDescent="0.35">
      <c r="O63" s="9"/>
      <c r="Q63" s="9"/>
      <c r="X63" s="9"/>
      <c r="AE63" s="9"/>
      <c r="AL63" s="9"/>
      <c r="AS63" s="9"/>
    </row>
    <row r="64" spans="1:52" x14ac:dyDescent="0.35">
      <c r="O64" s="9"/>
      <c r="Q64" s="9"/>
      <c r="X64" s="9"/>
      <c r="AE64" s="9"/>
      <c r="AL64" s="9"/>
      <c r="AS64" s="9"/>
    </row>
    <row r="65" spans="15:45" x14ac:dyDescent="0.35">
      <c r="O65" s="9"/>
      <c r="Q65" s="9"/>
      <c r="X65" s="9"/>
      <c r="AE65" s="9"/>
      <c r="AL65" s="9"/>
      <c r="AS65" s="9"/>
    </row>
    <row r="66" spans="15:45" x14ac:dyDescent="0.35">
      <c r="O66" s="9"/>
      <c r="Q66" s="9"/>
      <c r="X66" s="9"/>
      <c r="AE66" s="9"/>
      <c r="AL66" s="9"/>
      <c r="AS66" s="9"/>
    </row>
    <row r="67" spans="15:45" x14ac:dyDescent="0.35">
      <c r="O67" s="9"/>
      <c r="Q67" s="9"/>
      <c r="X67" s="9"/>
      <c r="AE67" s="9"/>
      <c r="AL67" s="9"/>
      <c r="AS67" s="9"/>
    </row>
    <row r="68" spans="15:45" x14ac:dyDescent="0.35">
      <c r="O68" s="9"/>
      <c r="Q68" s="9"/>
      <c r="X68" s="9"/>
      <c r="AE68" s="9"/>
      <c r="AL68" s="9"/>
      <c r="AS68" s="9"/>
    </row>
    <row r="69" spans="15:45" x14ac:dyDescent="0.35">
      <c r="O69" s="9"/>
      <c r="Q69" s="9"/>
      <c r="X69" s="9"/>
      <c r="AE69" s="9"/>
      <c r="AL69" s="9"/>
      <c r="AS69" s="9"/>
    </row>
    <row r="70" spans="15:45" x14ac:dyDescent="0.35">
      <c r="O70" s="9"/>
      <c r="Q70" s="9"/>
      <c r="X70" s="9"/>
      <c r="AE70" s="9"/>
      <c r="AL70" s="9"/>
      <c r="AS70" s="9"/>
    </row>
    <row r="71" spans="15:45" x14ac:dyDescent="0.35">
      <c r="O71" s="9"/>
      <c r="Q71" s="9"/>
      <c r="X71" s="9"/>
      <c r="AE71" s="9"/>
      <c r="AL71" s="9"/>
      <c r="AS71" s="9"/>
    </row>
    <row r="72" spans="15:45" x14ac:dyDescent="0.35">
      <c r="O72" s="9"/>
      <c r="Q72" s="9"/>
      <c r="X72" s="9"/>
      <c r="AE72" s="9"/>
      <c r="AL72" s="9"/>
      <c r="AS72" s="9"/>
    </row>
    <row r="73" spans="15:45" x14ac:dyDescent="0.35">
      <c r="O73" s="9"/>
      <c r="Q73" s="9"/>
      <c r="X73" s="9"/>
      <c r="AE73" s="9"/>
      <c r="AL73" s="9"/>
      <c r="AS73" s="9"/>
    </row>
    <row r="74" spans="15:45" x14ac:dyDescent="0.35">
      <c r="O74" s="9"/>
      <c r="Q74" s="9"/>
      <c r="X74" s="9"/>
      <c r="AE74" s="9"/>
      <c r="AL74" s="9"/>
      <c r="AS74" s="9"/>
    </row>
    <row r="75" spans="15:45" x14ac:dyDescent="0.35">
      <c r="O75" s="9"/>
      <c r="Q75" s="9"/>
      <c r="X75" s="9"/>
      <c r="AE75" s="9"/>
      <c r="AL75" s="9"/>
      <c r="AS75" s="9"/>
    </row>
    <row r="76" spans="15:45" x14ac:dyDescent="0.35">
      <c r="O76" s="9"/>
      <c r="Q76" s="9"/>
      <c r="X76" s="9"/>
      <c r="AE76" s="9"/>
      <c r="AL76" s="9"/>
    </row>
    <row r="77" spans="15:45" x14ac:dyDescent="0.35">
      <c r="O77" s="9"/>
      <c r="Q77" s="9"/>
      <c r="X77" s="9"/>
      <c r="AE77" s="9"/>
    </row>
    <row r="78" spans="15:45" x14ac:dyDescent="0.35">
      <c r="O78" s="9"/>
      <c r="Q78" s="9"/>
      <c r="X78" s="9"/>
      <c r="AE78" s="9"/>
    </row>
    <row r="79" spans="15:45" x14ac:dyDescent="0.35">
      <c r="O79" s="9"/>
      <c r="Q79" s="9"/>
      <c r="X79" s="9"/>
      <c r="AE79" s="9"/>
    </row>
    <row r="80" spans="15:45" x14ac:dyDescent="0.35">
      <c r="O80" s="9"/>
      <c r="Q80" s="9"/>
      <c r="X80" s="9"/>
      <c r="AE80" s="9"/>
    </row>
    <row r="81" spans="15:31" x14ac:dyDescent="0.35">
      <c r="O81" s="9"/>
      <c r="Q81" s="9"/>
      <c r="X81" s="9"/>
      <c r="AE81" s="9"/>
    </row>
    <row r="82" spans="15:31" x14ac:dyDescent="0.35">
      <c r="O82" s="9"/>
      <c r="Q82" s="9"/>
      <c r="X82" s="9"/>
      <c r="AE82" s="9"/>
    </row>
    <row r="83" spans="15:31" x14ac:dyDescent="0.35">
      <c r="O83" s="9"/>
      <c r="Q83" s="9"/>
      <c r="X83" s="9"/>
      <c r="AE83" s="9"/>
    </row>
    <row r="84" spans="15:31" x14ac:dyDescent="0.35">
      <c r="O84" s="9"/>
      <c r="Q84" s="9"/>
      <c r="X84" s="9"/>
      <c r="AE84" s="9"/>
    </row>
    <row r="85" spans="15:31" x14ac:dyDescent="0.35">
      <c r="O85" s="9"/>
      <c r="Q85" s="9"/>
      <c r="X85" s="9"/>
      <c r="AE85" s="9"/>
    </row>
    <row r="86" spans="15:31" x14ac:dyDescent="0.35">
      <c r="O86" s="9"/>
      <c r="Q86" s="9"/>
      <c r="X86" s="9"/>
      <c r="AE86" s="9"/>
    </row>
    <row r="87" spans="15:31" x14ac:dyDescent="0.35">
      <c r="O87" s="9"/>
      <c r="Q87" s="9"/>
      <c r="X87" s="9"/>
      <c r="AE87" s="9"/>
    </row>
    <row r="88" spans="15:31" x14ac:dyDescent="0.35">
      <c r="O88" s="9"/>
      <c r="Q88" s="9"/>
      <c r="X88" s="9"/>
      <c r="AE88" s="9"/>
    </row>
    <row r="89" spans="15:31" x14ac:dyDescent="0.35">
      <c r="O89" s="9"/>
      <c r="Q89" s="9"/>
      <c r="X89" s="9"/>
      <c r="AE89" s="9"/>
    </row>
    <row r="90" spans="15:31" x14ac:dyDescent="0.35">
      <c r="O90" s="9"/>
      <c r="Q90" s="9"/>
      <c r="X90" s="9"/>
      <c r="AE90" s="9"/>
    </row>
    <row r="91" spans="15:31" x14ac:dyDescent="0.35">
      <c r="O91" s="9"/>
      <c r="Q91" s="9"/>
      <c r="X91" s="9"/>
      <c r="AE91" s="9"/>
    </row>
    <row r="92" spans="15:31" x14ac:dyDescent="0.35">
      <c r="O92" s="9"/>
      <c r="Q92" s="9"/>
      <c r="X92" s="9"/>
      <c r="AE92" s="9"/>
    </row>
    <row r="93" spans="15:31" x14ac:dyDescent="0.35">
      <c r="O93" s="9"/>
      <c r="Q93" s="9"/>
      <c r="X93" s="9"/>
      <c r="AE93" s="9"/>
    </row>
    <row r="94" spans="15:31" x14ac:dyDescent="0.35">
      <c r="O94" s="9"/>
      <c r="Q94" s="9"/>
      <c r="X94" s="9"/>
      <c r="AE94" s="9"/>
    </row>
    <row r="95" spans="15:31" x14ac:dyDescent="0.35">
      <c r="O95" s="9"/>
      <c r="Q95" s="9"/>
      <c r="X95" s="9"/>
      <c r="AE95" s="9"/>
    </row>
    <row r="96" spans="15:31" x14ac:dyDescent="0.35">
      <c r="O96" s="9"/>
      <c r="Q96" s="9"/>
      <c r="X96" s="9"/>
      <c r="AE96" s="9"/>
    </row>
    <row r="97" spans="15:31" x14ac:dyDescent="0.35">
      <c r="O97" s="9"/>
      <c r="Q97" s="9"/>
      <c r="X97" s="9"/>
      <c r="AE97" s="9"/>
    </row>
    <row r="98" spans="15:31" x14ac:dyDescent="0.35">
      <c r="O98" s="9"/>
      <c r="Q98" s="9"/>
      <c r="X98" s="9"/>
      <c r="AE98" s="9"/>
    </row>
    <row r="99" spans="15:31" x14ac:dyDescent="0.35">
      <c r="O99" s="9"/>
      <c r="Q99" s="9"/>
      <c r="X99" s="9"/>
      <c r="AE99" s="9"/>
    </row>
    <row r="100" spans="15:31" x14ac:dyDescent="0.35">
      <c r="O100" s="9"/>
      <c r="Q100" s="9"/>
      <c r="X100" s="9"/>
      <c r="AE100" s="9"/>
    </row>
    <row r="101" spans="15:31" x14ac:dyDescent="0.35">
      <c r="O101" s="9"/>
      <c r="Q101" s="9"/>
      <c r="X101" s="9"/>
      <c r="AE101" s="9"/>
    </row>
    <row r="102" spans="15:31" x14ac:dyDescent="0.35">
      <c r="O102" s="9"/>
      <c r="Q102" s="9"/>
      <c r="X102" s="9"/>
      <c r="AE102" s="9"/>
    </row>
    <row r="103" spans="15:31" x14ac:dyDescent="0.35">
      <c r="O103" s="9"/>
      <c r="Q103" s="9"/>
      <c r="X103" s="9"/>
      <c r="AE103" s="9"/>
    </row>
    <row r="104" spans="15:31" x14ac:dyDescent="0.35">
      <c r="O104" s="9"/>
      <c r="Q104" s="9"/>
      <c r="X104" s="9"/>
      <c r="AE104" s="9"/>
    </row>
    <row r="105" spans="15:31" x14ac:dyDescent="0.35">
      <c r="O105" s="9"/>
      <c r="Q105" s="9"/>
      <c r="X105" s="9"/>
      <c r="AE105" s="9"/>
    </row>
    <row r="106" spans="15:31" x14ac:dyDescent="0.35">
      <c r="O106" s="9"/>
      <c r="Q106" s="9"/>
      <c r="X106" s="9"/>
      <c r="AE106" s="9"/>
    </row>
    <row r="107" spans="15:31" x14ac:dyDescent="0.35">
      <c r="O107" s="9"/>
      <c r="Q107" s="9"/>
      <c r="X107" s="9"/>
      <c r="AE107" s="9"/>
    </row>
    <row r="108" spans="15:31" x14ac:dyDescent="0.35">
      <c r="O108" s="9"/>
      <c r="Q108" s="9"/>
      <c r="X108" s="9"/>
      <c r="AE108" s="9"/>
    </row>
    <row r="109" spans="15:31" x14ac:dyDescent="0.35">
      <c r="O109" s="9"/>
      <c r="Q109" s="9"/>
      <c r="X109" s="9"/>
      <c r="AE109" s="9"/>
    </row>
    <row r="110" spans="15:31" x14ac:dyDescent="0.35">
      <c r="O110" s="9"/>
      <c r="Q110" s="9"/>
      <c r="X110" s="9"/>
      <c r="AE110" s="9"/>
    </row>
    <row r="111" spans="15:31" x14ac:dyDescent="0.35">
      <c r="O111" s="9"/>
      <c r="Q111" s="9"/>
      <c r="X111" s="9"/>
      <c r="AE111" s="9"/>
    </row>
    <row r="112" spans="15:31" x14ac:dyDescent="0.35">
      <c r="O112" s="9"/>
      <c r="Q112" s="9"/>
      <c r="X112" s="9"/>
      <c r="AE112" s="9"/>
    </row>
    <row r="113" spans="15:31" x14ac:dyDescent="0.35">
      <c r="O113" s="9"/>
      <c r="Q113" s="9"/>
      <c r="X113" s="9"/>
      <c r="AE113" s="9"/>
    </row>
    <row r="114" spans="15:31" x14ac:dyDescent="0.35">
      <c r="O114" s="9"/>
      <c r="Q114" s="9"/>
      <c r="X114" s="9"/>
      <c r="AE114" s="9"/>
    </row>
    <row r="115" spans="15:31" x14ac:dyDescent="0.35">
      <c r="O115" s="9"/>
      <c r="Q115" s="9"/>
      <c r="X115" s="9"/>
      <c r="AE115" s="9"/>
    </row>
    <row r="116" spans="15:31" x14ac:dyDescent="0.35">
      <c r="O116" s="9"/>
      <c r="Q116" s="9"/>
      <c r="X116" s="9"/>
      <c r="AE116" s="9"/>
    </row>
    <row r="117" spans="15:31" x14ac:dyDescent="0.35">
      <c r="O117" s="9"/>
      <c r="Q117" s="9"/>
      <c r="X117" s="9"/>
      <c r="AE117" s="9"/>
    </row>
    <row r="118" spans="15:31" x14ac:dyDescent="0.35">
      <c r="O118" s="9"/>
      <c r="Q118" s="9"/>
      <c r="X118" s="9"/>
      <c r="AE118" s="9"/>
    </row>
    <row r="119" spans="15:31" x14ac:dyDescent="0.35">
      <c r="O119" s="9"/>
      <c r="Q119" s="9"/>
      <c r="X119" s="9"/>
      <c r="AE119" s="9"/>
    </row>
    <row r="120" spans="15:31" x14ac:dyDescent="0.35">
      <c r="O120" s="9"/>
      <c r="Q120" s="9"/>
      <c r="X120" s="9"/>
      <c r="AE120" s="9"/>
    </row>
    <row r="121" spans="15:31" x14ac:dyDescent="0.35">
      <c r="O121" s="9"/>
      <c r="Q121" s="9"/>
      <c r="X121" s="9"/>
      <c r="AE121" s="9"/>
    </row>
    <row r="122" spans="15:31" x14ac:dyDescent="0.35">
      <c r="O122" s="9"/>
      <c r="Q122" s="9"/>
      <c r="X122" s="9"/>
      <c r="AE122" s="9"/>
    </row>
    <row r="123" spans="15:31" x14ac:dyDescent="0.35">
      <c r="O123" s="9"/>
      <c r="Q123" s="9"/>
      <c r="X123" s="9"/>
      <c r="AE123" s="9"/>
    </row>
    <row r="124" spans="15:31" x14ac:dyDescent="0.35">
      <c r="O124" s="9"/>
      <c r="Q124" s="9"/>
      <c r="X124" s="9"/>
      <c r="AE124" s="9"/>
    </row>
    <row r="125" spans="15:31" x14ac:dyDescent="0.35">
      <c r="O125" s="9"/>
      <c r="Q125" s="9"/>
      <c r="X125" s="9"/>
      <c r="AE125" s="9"/>
    </row>
    <row r="126" spans="15:31" x14ac:dyDescent="0.35">
      <c r="O126" s="9"/>
      <c r="Q126" s="9"/>
      <c r="X126" s="9"/>
      <c r="AE126" s="9"/>
    </row>
    <row r="127" spans="15:31" x14ac:dyDescent="0.35">
      <c r="O127" s="9"/>
      <c r="Q127" s="9"/>
      <c r="X127" s="9"/>
      <c r="AE127" s="9"/>
    </row>
    <row r="128" spans="15:31" x14ac:dyDescent="0.35">
      <c r="Q128" s="9"/>
      <c r="X128" s="9"/>
      <c r="AE128" s="9"/>
    </row>
    <row r="129" spans="17:31" x14ac:dyDescent="0.35">
      <c r="Q129" s="9"/>
      <c r="X129" s="9"/>
      <c r="AE129" s="9"/>
    </row>
    <row r="130" spans="17:31" x14ac:dyDescent="0.35">
      <c r="Q130" s="9"/>
      <c r="X130" s="9"/>
      <c r="AE130" s="9"/>
    </row>
    <row r="131" spans="17:31" x14ac:dyDescent="0.35">
      <c r="Q131" s="9"/>
      <c r="X131" s="9"/>
      <c r="AE131" s="9"/>
    </row>
    <row r="132" spans="17:31" x14ac:dyDescent="0.35">
      <c r="Q132" s="9"/>
      <c r="X132" s="9"/>
      <c r="AE132" s="9"/>
    </row>
    <row r="133" spans="17:31" x14ac:dyDescent="0.35">
      <c r="Q133" s="9"/>
      <c r="X133" s="9"/>
      <c r="AE133" s="9"/>
    </row>
    <row r="134" spans="17:31" x14ac:dyDescent="0.35">
      <c r="Q134" s="9"/>
      <c r="X134" s="9"/>
      <c r="AE134" s="9"/>
    </row>
    <row r="135" spans="17:31" x14ac:dyDescent="0.35">
      <c r="Q135" s="9"/>
      <c r="X135" s="9"/>
      <c r="AE135" s="9"/>
    </row>
    <row r="136" spans="17:31" x14ac:dyDescent="0.35">
      <c r="Q136" s="9"/>
      <c r="X136" s="9"/>
      <c r="AE136" s="9"/>
    </row>
    <row r="137" spans="17:31" x14ac:dyDescent="0.35">
      <c r="Q137" s="9"/>
      <c r="X137" s="9"/>
      <c r="AE137" s="9"/>
    </row>
    <row r="138" spans="17:31" x14ac:dyDescent="0.35">
      <c r="Q138" s="9"/>
      <c r="X138" s="9"/>
      <c r="AE138" s="9"/>
    </row>
    <row r="139" spans="17:31" x14ac:dyDescent="0.35">
      <c r="Q139" s="9"/>
      <c r="X139" s="9"/>
      <c r="AE139" s="9"/>
    </row>
    <row r="140" spans="17:31" x14ac:dyDescent="0.35">
      <c r="Q140" s="9"/>
      <c r="X140" s="9"/>
      <c r="AE140" s="9"/>
    </row>
    <row r="141" spans="17:31" x14ac:dyDescent="0.35">
      <c r="Q141" s="9"/>
      <c r="X141" s="9"/>
      <c r="AE141" s="9"/>
    </row>
    <row r="142" spans="17:31" x14ac:dyDescent="0.35">
      <c r="Q142" s="9"/>
      <c r="X142" s="9"/>
      <c r="AE142" s="9"/>
    </row>
    <row r="143" spans="17:31" x14ac:dyDescent="0.35">
      <c r="Q143" s="9"/>
      <c r="X143" s="9"/>
      <c r="AE143" s="9"/>
    </row>
    <row r="144" spans="17:31" x14ac:dyDescent="0.35">
      <c r="Q144" s="9"/>
      <c r="X144" s="9"/>
      <c r="AE144" s="9"/>
    </row>
    <row r="145" spans="17:31" x14ac:dyDescent="0.35">
      <c r="Q145" s="9"/>
      <c r="AE145" s="9"/>
    </row>
    <row r="146" spans="17:31" x14ac:dyDescent="0.35">
      <c r="Q146" s="9"/>
      <c r="AE146" s="9"/>
    </row>
    <row r="147" spans="17:31" x14ac:dyDescent="0.35">
      <c r="Q147" s="9"/>
      <c r="AE147" s="9"/>
    </row>
    <row r="148" spans="17:31" x14ac:dyDescent="0.35">
      <c r="Q148" s="9"/>
    </row>
    <row r="149" spans="17:31" x14ac:dyDescent="0.35">
      <c r="Q149" s="9"/>
    </row>
    <row r="150" spans="17:31" x14ac:dyDescent="0.35">
      <c r="Q150" s="9"/>
    </row>
    <row r="151" spans="17:31" x14ac:dyDescent="0.35">
      <c r="Q151" s="9"/>
    </row>
    <row r="152" spans="17:31" x14ac:dyDescent="0.35">
      <c r="Q152" s="9"/>
    </row>
    <row r="153" spans="17:31" x14ac:dyDescent="0.35">
      <c r="Q153" s="9"/>
    </row>
    <row r="154" spans="17:31" x14ac:dyDescent="0.35">
      <c r="Q154" s="9"/>
    </row>
    <row r="155" spans="17:31" x14ac:dyDescent="0.35">
      <c r="Q155" s="9"/>
    </row>
    <row r="156" spans="17:31" x14ac:dyDescent="0.35">
      <c r="Q156" s="9"/>
    </row>
    <row r="157" spans="17:31" x14ac:dyDescent="0.35">
      <c r="Q157" s="9"/>
    </row>
    <row r="158" spans="17:31" x14ac:dyDescent="0.35">
      <c r="Q158" s="9"/>
    </row>
    <row r="159" spans="17:31" x14ac:dyDescent="0.35">
      <c r="Q159" s="9"/>
    </row>
    <row r="160" spans="17:31" x14ac:dyDescent="0.35">
      <c r="Q160" s="9"/>
    </row>
    <row r="161" spans="17:17" x14ac:dyDescent="0.35">
      <c r="Q161" s="9"/>
    </row>
    <row r="162" spans="17:17" x14ac:dyDescent="0.35">
      <c r="Q162" s="9"/>
    </row>
    <row r="163" spans="17:17" x14ac:dyDescent="0.35">
      <c r="Q163" s="9"/>
    </row>
    <row r="164" spans="17:17" x14ac:dyDescent="0.35">
      <c r="Q164" s="9"/>
    </row>
    <row r="165" spans="17:17" x14ac:dyDescent="0.35">
      <c r="Q165" s="9"/>
    </row>
    <row r="166" spans="17:17" x14ac:dyDescent="0.35">
      <c r="Q166" s="9"/>
    </row>
    <row r="167" spans="17:17" x14ac:dyDescent="0.35">
      <c r="Q167" s="9"/>
    </row>
    <row r="168" spans="17:17" x14ac:dyDescent="0.35">
      <c r="Q168" s="9"/>
    </row>
    <row r="169" spans="17:17" x14ac:dyDescent="0.35">
      <c r="Q169" s="9"/>
    </row>
    <row r="170" spans="17:17" x14ac:dyDescent="0.35">
      <c r="Q170" s="9"/>
    </row>
    <row r="171" spans="17:17" x14ac:dyDescent="0.35">
      <c r="Q171" s="9"/>
    </row>
    <row r="172" spans="17:17" x14ac:dyDescent="0.35">
      <c r="Q172" s="9"/>
    </row>
    <row r="173" spans="17:17" x14ac:dyDescent="0.35">
      <c r="Q173" s="9"/>
    </row>
    <row r="174" spans="17:17" x14ac:dyDescent="0.35">
      <c r="Q174" s="9"/>
    </row>
    <row r="175" spans="17:17" x14ac:dyDescent="0.35">
      <c r="Q175" s="9"/>
    </row>
    <row r="176" spans="17:17" x14ac:dyDescent="0.35">
      <c r="Q176" s="9"/>
    </row>
    <row r="177" spans="17:17" x14ac:dyDescent="0.35">
      <c r="Q177" s="9"/>
    </row>
    <row r="178" spans="17:17" x14ac:dyDescent="0.35">
      <c r="Q178" s="9"/>
    </row>
    <row r="179" spans="17:17" x14ac:dyDescent="0.35">
      <c r="Q179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FA28-E9AC-4913-9371-3DF68FA89609}">
  <dimension ref="C3:AD62"/>
  <sheetViews>
    <sheetView workbookViewId="0">
      <selection activeCell="AF26" sqref="AF26"/>
    </sheetView>
  </sheetViews>
  <sheetFormatPr defaultRowHeight="14.5" x14ac:dyDescent="0.35"/>
  <cols>
    <col min="4" max="4" width="13.08984375" customWidth="1"/>
    <col min="6" max="30" width="4.6328125" customWidth="1"/>
  </cols>
  <sheetData>
    <row r="3" spans="3:30" x14ac:dyDescent="0.35">
      <c r="F3" s="190" t="s">
        <v>25</v>
      </c>
      <c r="G3" s="190"/>
      <c r="H3" s="190"/>
      <c r="I3" s="190"/>
      <c r="J3" s="190"/>
      <c r="K3" s="190" t="s">
        <v>26</v>
      </c>
      <c r="L3" s="190"/>
      <c r="M3" s="190"/>
      <c r="N3" s="190"/>
      <c r="O3" s="190"/>
      <c r="P3" s="190" t="s">
        <v>27</v>
      </c>
      <c r="Q3" s="190"/>
      <c r="R3" s="190"/>
      <c r="S3" s="190"/>
      <c r="T3" s="190"/>
      <c r="U3" s="190" t="s">
        <v>28</v>
      </c>
      <c r="V3" s="190"/>
      <c r="W3" s="190"/>
      <c r="X3" s="190"/>
      <c r="Y3" s="190"/>
      <c r="Z3" s="190" t="s">
        <v>40</v>
      </c>
      <c r="AA3" s="190"/>
      <c r="AB3" s="190"/>
      <c r="AC3" s="190"/>
      <c r="AD3" s="190"/>
    </row>
    <row r="5" spans="3:30" x14ac:dyDescent="0.35">
      <c r="E5" t="s">
        <v>5</v>
      </c>
      <c r="F5" s="31"/>
      <c r="G5" s="32"/>
      <c r="H5" s="32"/>
      <c r="I5" s="32"/>
      <c r="J5" s="33"/>
      <c r="K5" s="31"/>
      <c r="L5" s="32"/>
      <c r="M5" s="32"/>
      <c r="N5" s="32"/>
      <c r="O5" s="33"/>
      <c r="P5" s="31"/>
      <c r="Q5" s="32"/>
      <c r="R5" s="32"/>
      <c r="S5" s="32"/>
      <c r="T5" s="33"/>
      <c r="U5" s="31"/>
      <c r="V5" s="32"/>
      <c r="W5" s="32"/>
      <c r="X5" s="32"/>
      <c r="Y5" s="33"/>
    </row>
    <row r="6" spans="3:30" x14ac:dyDescent="0.35">
      <c r="E6" t="s">
        <v>6</v>
      </c>
      <c r="F6" s="34"/>
      <c r="J6" s="9"/>
      <c r="K6" s="34"/>
      <c r="O6" s="9"/>
      <c r="P6" s="34"/>
      <c r="T6" s="9"/>
      <c r="U6" s="34"/>
      <c r="Y6" s="9"/>
    </row>
    <row r="7" spans="3:30" x14ac:dyDescent="0.35">
      <c r="E7" t="s">
        <v>7</v>
      </c>
      <c r="F7" s="34"/>
      <c r="J7" s="9"/>
      <c r="K7" s="34"/>
      <c r="O7" s="9"/>
      <c r="P7" s="34"/>
      <c r="T7" s="9"/>
      <c r="U7" s="34"/>
      <c r="Y7" s="9"/>
    </row>
    <row r="8" spans="3:30" x14ac:dyDescent="0.35">
      <c r="E8" t="s">
        <v>8</v>
      </c>
      <c r="F8" s="34"/>
      <c r="J8" s="9"/>
      <c r="K8" s="34"/>
      <c r="O8" s="9"/>
      <c r="P8" s="34"/>
      <c r="T8" s="9"/>
      <c r="U8" s="34"/>
      <c r="Y8" s="9"/>
    </row>
    <row r="9" spans="3:30" x14ac:dyDescent="0.35">
      <c r="E9" t="s">
        <v>9</v>
      </c>
      <c r="F9" s="35"/>
      <c r="G9" s="36"/>
      <c r="H9" s="36"/>
      <c r="I9" s="36"/>
      <c r="J9" s="37"/>
      <c r="K9" s="35"/>
      <c r="L9" s="36"/>
      <c r="M9" s="36"/>
      <c r="N9" s="36"/>
      <c r="O9" s="37"/>
      <c r="P9" s="35"/>
      <c r="Q9" s="36"/>
      <c r="R9" s="36"/>
      <c r="S9" s="36"/>
      <c r="T9" s="37"/>
      <c r="U9" s="35"/>
      <c r="V9" s="36"/>
      <c r="W9" s="36"/>
      <c r="X9" s="36"/>
      <c r="Y9" s="37"/>
    </row>
    <row r="10" spans="3:30" x14ac:dyDescent="0.35">
      <c r="F10" t="s">
        <v>0</v>
      </c>
      <c r="G10" t="s">
        <v>1</v>
      </c>
      <c r="H10" t="s">
        <v>35</v>
      </c>
      <c r="I10" t="s">
        <v>36</v>
      </c>
      <c r="J10" t="s">
        <v>37</v>
      </c>
      <c r="K10" t="s">
        <v>0</v>
      </c>
      <c r="L10" t="s">
        <v>1</v>
      </c>
      <c r="M10" t="s">
        <v>35</v>
      </c>
      <c r="N10" t="s">
        <v>36</v>
      </c>
      <c r="O10" t="s">
        <v>37</v>
      </c>
      <c r="P10" t="s">
        <v>0</v>
      </c>
      <c r="Q10" t="s">
        <v>1</v>
      </c>
      <c r="R10" t="s">
        <v>35</v>
      </c>
      <c r="S10" t="s">
        <v>36</v>
      </c>
      <c r="T10" t="s">
        <v>37</v>
      </c>
      <c r="U10" t="s">
        <v>0</v>
      </c>
      <c r="V10" t="s">
        <v>1</v>
      </c>
      <c r="W10" t="s">
        <v>35</v>
      </c>
      <c r="X10" t="s">
        <v>36</v>
      </c>
      <c r="Y10" t="s">
        <v>37</v>
      </c>
    </row>
    <row r="12" spans="3:30" ht="18.5" x14ac:dyDescent="0.45">
      <c r="E12" s="103" t="s">
        <v>81</v>
      </c>
    </row>
    <row r="13" spans="3:30" x14ac:dyDescent="0.35">
      <c r="F13" s="185" t="s">
        <v>25</v>
      </c>
      <c r="G13" s="185"/>
      <c r="H13" s="185"/>
      <c r="I13" s="185"/>
      <c r="J13" s="185"/>
      <c r="K13" s="186" t="s">
        <v>26</v>
      </c>
      <c r="L13" s="186"/>
      <c r="M13" s="186"/>
      <c r="N13" s="186"/>
      <c r="O13" s="186"/>
      <c r="P13" s="187" t="s">
        <v>27</v>
      </c>
      <c r="Q13" s="187"/>
      <c r="R13" s="187"/>
      <c r="S13" s="187"/>
      <c r="T13" s="187"/>
      <c r="U13" s="188" t="s">
        <v>28</v>
      </c>
      <c r="V13" s="188"/>
      <c r="W13" s="188"/>
      <c r="X13" s="188"/>
      <c r="Y13" s="188"/>
      <c r="Z13" s="189" t="s">
        <v>40</v>
      </c>
      <c r="AA13" s="189"/>
      <c r="AB13" s="189"/>
      <c r="AC13" s="189"/>
      <c r="AD13" s="189"/>
    </row>
    <row r="15" spans="3:30" x14ac:dyDescent="0.35">
      <c r="C15" s="48" t="s">
        <v>74</v>
      </c>
      <c r="E15" s="45" t="s">
        <v>41</v>
      </c>
      <c r="F15" s="31"/>
      <c r="G15" s="23"/>
      <c r="H15" s="23"/>
      <c r="I15" s="32"/>
      <c r="J15" s="33"/>
      <c r="K15" s="31"/>
      <c r="L15" s="32"/>
      <c r="M15" s="32"/>
      <c r="N15" s="23"/>
      <c r="O15" s="27"/>
      <c r="P15" s="25"/>
      <c r="Q15" s="32"/>
      <c r="R15" s="32"/>
      <c r="S15" s="32"/>
      <c r="T15" s="33"/>
      <c r="U15" s="31"/>
      <c r="V15" s="32"/>
      <c r="W15" s="32"/>
      <c r="X15" s="32"/>
      <c r="Y15" s="33"/>
      <c r="Z15" s="25"/>
      <c r="AA15" s="32"/>
      <c r="AB15" s="32"/>
      <c r="AC15" s="32"/>
      <c r="AD15" s="33"/>
    </row>
    <row r="16" spans="3:30" x14ac:dyDescent="0.35">
      <c r="E16" s="46" t="s">
        <v>42</v>
      </c>
      <c r="F16" s="34"/>
      <c r="G16" s="22"/>
      <c r="H16" s="22"/>
      <c r="I16" s="22"/>
      <c r="J16" s="9"/>
      <c r="K16" s="34"/>
      <c r="O16" s="9"/>
      <c r="P16" s="34"/>
      <c r="S16" s="22"/>
      <c r="T16" s="9"/>
      <c r="U16" s="34"/>
      <c r="X16" s="22"/>
      <c r="Y16" s="9"/>
      <c r="Z16" s="21"/>
      <c r="AD16" s="24"/>
    </row>
    <row r="17" spans="3:30" x14ac:dyDescent="0.35">
      <c r="E17" s="46">
        <v>0</v>
      </c>
      <c r="F17" s="21"/>
      <c r="G17" s="22"/>
      <c r="H17" s="22"/>
      <c r="I17" s="22"/>
      <c r="J17" s="24"/>
      <c r="K17" s="34"/>
      <c r="O17" s="9"/>
      <c r="P17" s="34"/>
      <c r="T17" s="9"/>
      <c r="U17" s="34"/>
      <c r="Y17" s="9"/>
      <c r="Z17" s="34"/>
      <c r="AD17" s="24"/>
    </row>
    <row r="18" spans="3:30" x14ac:dyDescent="0.35">
      <c r="E18" s="46" t="s">
        <v>43</v>
      </c>
      <c r="F18" s="34"/>
      <c r="H18" s="22"/>
      <c r="I18" s="22"/>
      <c r="J18" s="24"/>
      <c r="K18" s="34"/>
      <c r="O18" s="9"/>
      <c r="P18" s="34"/>
      <c r="R18" s="22"/>
      <c r="T18" s="9"/>
      <c r="U18" s="34"/>
      <c r="X18" s="22"/>
      <c r="Y18" s="24"/>
      <c r="Z18" s="34"/>
      <c r="AB18" s="22"/>
      <c r="AD18" s="9"/>
    </row>
    <row r="19" spans="3:30" x14ac:dyDescent="0.35">
      <c r="E19" s="45" t="s">
        <v>44</v>
      </c>
      <c r="F19" s="35"/>
      <c r="G19" s="36"/>
      <c r="H19" s="36"/>
      <c r="I19" s="36"/>
      <c r="J19" s="37"/>
      <c r="K19" s="35"/>
      <c r="L19" s="36"/>
      <c r="M19" s="36"/>
      <c r="N19" s="26"/>
      <c r="O19" s="43"/>
      <c r="P19" s="40"/>
      <c r="Q19" s="26"/>
      <c r="R19" s="36"/>
      <c r="S19" s="36"/>
      <c r="T19" s="37"/>
      <c r="U19" s="35"/>
      <c r="V19" s="26"/>
      <c r="W19" s="26"/>
      <c r="X19" s="36"/>
      <c r="Y19" s="37"/>
      <c r="Z19" s="35"/>
      <c r="AA19" s="36"/>
      <c r="AB19" s="36"/>
      <c r="AC19" s="26"/>
      <c r="AD19" s="37"/>
    </row>
    <row r="20" spans="3:30" x14ac:dyDescent="0.35">
      <c r="F20" s="47" t="s">
        <v>0</v>
      </c>
      <c r="G20" s="47" t="s">
        <v>1</v>
      </c>
      <c r="H20" s="47" t="s">
        <v>35</v>
      </c>
      <c r="I20" s="47" t="s">
        <v>36</v>
      </c>
      <c r="J20" s="47" t="s">
        <v>80</v>
      </c>
      <c r="K20" s="47" t="s">
        <v>0</v>
      </c>
      <c r="L20" s="47" t="s">
        <v>1</v>
      </c>
      <c r="M20" s="47" t="s">
        <v>35</v>
      </c>
      <c r="N20" s="47" t="s">
        <v>36</v>
      </c>
      <c r="O20" s="47" t="s">
        <v>80</v>
      </c>
      <c r="P20" s="47" t="s">
        <v>0</v>
      </c>
      <c r="Q20" s="47" t="s">
        <v>1</v>
      </c>
      <c r="R20" s="47" t="s">
        <v>35</v>
      </c>
      <c r="S20" s="47" t="s">
        <v>36</v>
      </c>
      <c r="T20" s="47" t="s">
        <v>80</v>
      </c>
      <c r="U20" s="47" t="s">
        <v>0</v>
      </c>
      <c r="V20" s="47" t="s">
        <v>1</v>
      </c>
      <c r="W20" s="47" t="s">
        <v>35</v>
      </c>
      <c r="X20" s="47" t="s">
        <v>36</v>
      </c>
      <c r="Y20" s="47" t="s">
        <v>80</v>
      </c>
      <c r="Z20" s="47" t="s">
        <v>0</v>
      </c>
      <c r="AA20" s="47" t="s">
        <v>1</v>
      </c>
      <c r="AB20" s="47" t="s">
        <v>35</v>
      </c>
      <c r="AC20" s="47" t="s">
        <v>36</v>
      </c>
      <c r="AD20" s="47" t="s">
        <v>80</v>
      </c>
    </row>
    <row r="22" spans="3:30" ht="18.5" x14ac:dyDescent="0.45">
      <c r="E22" s="103" t="s">
        <v>82</v>
      </c>
    </row>
    <row r="23" spans="3:30" x14ac:dyDescent="0.35">
      <c r="C23" s="48" t="s">
        <v>76</v>
      </c>
      <c r="E23" s="55" t="s">
        <v>72</v>
      </c>
      <c r="F23" s="31"/>
      <c r="G23" s="97"/>
      <c r="H23" s="97"/>
      <c r="I23" s="32"/>
      <c r="J23" s="32"/>
      <c r="K23" s="31"/>
      <c r="L23" s="97"/>
      <c r="M23" s="97"/>
      <c r="N23" s="32"/>
      <c r="O23" s="99"/>
      <c r="P23" s="100"/>
      <c r="Q23" s="97"/>
      <c r="R23" s="32"/>
      <c r="S23" s="97"/>
      <c r="T23" s="99"/>
      <c r="U23" s="100"/>
      <c r="V23" s="97"/>
      <c r="W23" s="97"/>
      <c r="X23" s="97"/>
      <c r="Y23" s="99"/>
      <c r="Z23" s="97"/>
      <c r="AA23" s="97"/>
      <c r="AB23" s="97"/>
      <c r="AC23" s="97"/>
      <c r="AD23" s="99"/>
    </row>
    <row r="24" spans="3:30" x14ac:dyDescent="0.35">
      <c r="E24" s="55" t="s">
        <v>73</v>
      </c>
      <c r="F24" s="95"/>
      <c r="G24" s="36"/>
      <c r="H24" s="36"/>
      <c r="I24" s="98"/>
      <c r="J24" s="98"/>
      <c r="K24" s="95"/>
      <c r="L24" s="36"/>
      <c r="M24" s="36"/>
      <c r="N24" s="98"/>
      <c r="O24" s="37"/>
      <c r="P24" s="35"/>
      <c r="Q24" s="36"/>
      <c r="R24" s="98"/>
      <c r="S24" s="36"/>
      <c r="T24" s="37"/>
      <c r="U24" s="35"/>
      <c r="V24" s="36"/>
      <c r="W24" s="36"/>
      <c r="X24" s="36"/>
      <c r="Y24" s="37"/>
      <c r="Z24" s="36"/>
      <c r="AA24" s="36"/>
      <c r="AB24" s="36"/>
      <c r="AC24" s="36"/>
      <c r="AD24" s="37"/>
    </row>
    <row r="25" spans="3:30" ht="41" x14ac:dyDescent="0.35">
      <c r="F25" s="54" t="s">
        <v>45</v>
      </c>
      <c r="G25" s="54" t="s">
        <v>46</v>
      </c>
      <c r="H25" s="54" t="s">
        <v>47</v>
      </c>
      <c r="I25" s="54" t="s">
        <v>48</v>
      </c>
      <c r="J25" s="54" t="s">
        <v>49</v>
      </c>
      <c r="K25" s="54" t="s">
        <v>50</v>
      </c>
      <c r="L25" s="54" t="s">
        <v>51</v>
      </c>
      <c r="M25" s="54" t="s">
        <v>52</v>
      </c>
      <c r="N25" s="54" t="s">
        <v>53</v>
      </c>
      <c r="O25" s="54" t="s">
        <v>54</v>
      </c>
      <c r="P25" s="54" t="s">
        <v>55</v>
      </c>
      <c r="Q25" s="54" t="s">
        <v>56</v>
      </c>
      <c r="R25" s="54" t="s">
        <v>57</v>
      </c>
      <c r="S25" s="54" t="s">
        <v>58</v>
      </c>
      <c r="T25" s="54" t="s">
        <v>59</v>
      </c>
      <c r="U25" s="54" t="s">
        <v>60</v>
      </c>
      <c r="V25" s="54" t="s">
        <v>61</v>
      </c>
      <c r="W25" s="54" t="s">
        <v>62</v>
      </c>
      <c r="X25" s="54" t="s">
        <v>63</v>
      </c>
      <c r="Y25" s="54" t="s">
        <v>64</v>
      </c>
      <c r="Z25" s="54" t="s">
        <v>65</v>
      </c>
      <c r="AA25" s="54" t="s">
        <v>66</v>
      </c>
      <c r="AB25" s="54" t="s">
        <v>67</v>
      </c>
      <c r="AC25" s="54" t="s">
        <v>68</v>
      </c>
      <c r="AD25" s="54" t="s">
        <v>69</v>
      </c>
    </row>
    <row r="27" spans="3:30" ht="18.5" x14ac:dyDescent="0.45">
      <c r="E27" s="103" t="s">
        <v>83</v>
      </c>
    </row>
    <row r="28" spans="3:30" x14ac:dyDescent="0.35">
      <c r="C28" s="48" t="s">
        <v>75</v>
      </c>
      <c r="F28" s="49"/>
      <c r="G28" s="101"/>
      <c r="H28" s="101"/>
      <c r="I28" s="50"/>
      <c r="J28" s="50"/>
      <c r="K28" s="49"/>
      <c r="L28" s="101"/>
      <c r="M28" s="101"/>
      <c r="N28" s="50"/>
      <c r="O28" s="102"/>
      <c r="P28" s="49"/>
      <c r="Q28" s="50"/>
      <c r="R28" s="50"/>
      <c r="S28" s="50"/>
      <c r="T28" s="51"/>
      <c r="U28" s="49"/>
      <c r="V28" s="50"/>
      <c r="W28" s="50"/>
      <c r="X28" s="50"/>
      <c r="Y28" s="51"/>
      <c r="Z28" s="50"/>
      <c r="AA28" s="50"/>
      <c r="AB28" s="50"/>
      <c r="AC28" s="50"/>
      <c r="AD28" s="51"/>
    </row>
    <row r="29" spans="3:30" ht="41" x14ac:dyDescent="0.35">
      <c r="F29" s="54" t="s">
        <v>45</v>
      </c>
      <c r="G29" s="54" t="s">
        <v>46</v>
      </c>
      <c r="H29" s="54" t="s">
        <v>47</v>
      </c>
      <c r="I29" s="54" t="s">
        <v>48</v>
      </c>
      <c r="J29" s="54" t="s">
        <v>49</v>
      </c>
      <c r="K29" s="54" t="s">
        <v>50</v>
      </c>
      <c r="L29" s="54" t="s">
        <v>51</v>
      </c>
      <c r="M29" s="54" t="s">
        <v>52</v>
      </c>
      <c r="N29" s="54" t="s">
        <v>53</v>
      </c>
      <c r="O29" s="54" t="s">
        <v>54</v>
      </c>
      <c r="P29" s="54" t="s">
        <v>55</v>
      </c>
      <c r="Q29" s="54" t="s">
        <v>56</v>
      </c>
      <c r="R29" s="54" t="s">
        <v>57</v>
      </c>
      <c r="S29" s="54" t="s">
        <v>58</v>
      </c>
      <c r="T29" s="54" t="s">
        <v>59</v>
      </c>
      <c r="U29" s="54" t="s">
        <v>60</v>
      </c>
      <c r="V29" s="54" t="s">
        <v>61</v>
      </c>
      <c r="W29" s="54" t="s">
        <v>62</v>
      </c>
      <c r="X29" s="54" t="s">
        <v>63</v>
      </c>
      <c r="Y29" s="54" t="s">
        <v>64</v>
      </c>
      <c r="Z29" s="54" t="s">
        <v>65</v>
      </c>
      <c r="AA29" s="54" t="s">
        <v>66</v>
      </c>
      <c r="AB29" s="54" t="s">
        <v>67</v>
      </c>
      <c r="AC29" s="54" t="s">
        <v>68</v>
      </c>
      <c r="AD29" s="54" t="s">
        <v>69</v>
      </c>
    </row>
    <row r="32" spans="3:30" x14ac:dyDescent="0.35">
      <c r="F32" t="s">
        <v>71</v>
      </c>
      <c r="G32" t="s">
        <v>70</v>
      </c>
      <c r="H32" t="s">
        <v>70</v>
      </c>
      <c r="I32" t="s">
        <v>71</v>
      </c>
      <c r="J32" t="s">
        <v>71</v>
      </c>
      <c r="K32" t="s">
        <v>71</v>
      </c>
      <c r="L32" t="s">
        <v>70</v>
      </c>
      <c r="M32" t="s">
        <v>70</v>
      </c>
      <c r="N32" t="s">
        <v>71</v>
      </c>
      <c r="O32" t="s">
        <v>70</v>
      </c>
      <c r="P32" t="s">
        <v>70</v>
      </c>
      <c r="Q32" t="s">
        <v>70</v>
      </c>
      <c r="R32" t="s">
        <v>71</v>
      </c>
      <c r="S32" t="s">
        <v>70</v>
      </c>
      <c r="T32" t="s">
        <v>70</v>
      </c>
      <c r="U32" t="s">
        <v>70</v>
      </c>
      <c r="V32" t="s">
        <v>70</v>
      </c>
      <c r="W32" t="s">
        <v>70</v>
      </c>
      <c r="X32" t="s">
        <v>70</v>
      </c>
      <c r="Y32" t="s">
        <v>70</v>
      </c>
      <c r="Z32" t="s">
        <v>70</v>
      </c>
      <c r="AA32" t="s">
        <v>70</v>
      </c>
      <c r="AB32" t="s">
        <v>70</v>
      </c>
      <c r="AC32" t="s">
        <v>70</v>
      </c>
      <c r="AD32" t="s">
        <v>70</v>
      </c>
    </row>
    <row r="35" spans="5:30" x14ac:dyDescent="0.35">
      <c r="F35" s="52">
        <v>248118109</v>
      </c>
      <c r="G35" s="53"/>
    </row>
    <row r="36" spans="5:30" x14ac:dyDescent="0.35">
      <c r="F36" s="52">
        <v>199124255</v>
      </c>
      <c r="G36" s="56"/>
    </row>
    <row r="37" spans="5:30" x14ac:dyDescent="0.35">
      <c r="F37" t="s">
        <v>77</v>
      </c>
      <c r="G37" s="57"/>
    </row>
    <row r="38" spans="5:30" x14ac:dyDescent="0.35">
      <c r="F38" t="s">
        <v>78</v>
      </c>
      <c r="G38" s="58"/>
    </row>
    <row r="39" spans="5:30" x14ac:dyDescent="0.35">
      <c r="F39" t="s">
        <v>79</v>
      </c>
      <c r="G39" s="59"/>
    </row>
    <row r="41" spans="5:30" x14ac:dyDescent="0.35">
      <c r="G41" s="96"/>
    </row>
    <row r="43" spans="5:30" x14ac:dyDescent="0.35">
      <c r="F43" s="185" t="s">
        <v>25</v>
      </c>
      <c r="G43" s="185"/>
      <c r="H43" s="185"/>
      <c r="I43" s="185"/>
      <c r="J43" s="185"/>
      <c r="K43" s="186" t="s">
        <v>26</v>
      </c>
      <c r="L43" s="186"/>
      <c r="M43" s="186"/>
      <c r="N43" s="186"/>
      <c r="O43" s="186"/>
      <c r="P43" s="187" t="s">
        <v>27</v>
      </c>
      <c r="Q43" s="187"/>
      <c r="R43" s="187"/>
      <c r="S43" s="187"/>
      <c r="T43" s="187"/>
      <c r="U43" s="188" t="s">
        <v>28</v>
      </c>
      <c r="V43" s="188"/>
      <c r="W43" s="188"/>
      <c r="X43" s="188"/>
      <c r="Y43" s="188"/>
      <c r="Z43" s="189" t="s">
        <v>40</v>
      </c>
      <c r="AA43" s="189"/>
      <c r="AB43" s="189"/>
      <c r="AC43" s="189"/>
      <c r="AD43" s="189"/>
    </row>
    <row r="45" spans="5:30" x14ac:dyDescent="0.35">
      <c r="E45" s="45" t="s">
        <v>41</v>
      </c>
      <c r="F45" s="67">
        <f>Sheet1!W5</f>
        <v>1.9393001547446696E-2</v>
      </c>
      <c r="G45" s="60">
        <f>Sheet1!W16</f>
        <v>0</v>
      </c>
      <c r="H45" s="23">
        <f>Sheet1!W26</f>
        <v>8.6842004809710716E-3</v>
      </c>
      <c r="I45" s="62">
        <f>Sheet1!W35</f>
        <v>0.39002557544757066</v>
      </c>
      <c r="J45" s="74">
        <f>Sheet1!W44</f>
        <v>1.526665778985702E-2</v>
      </c>
      <c r="K45" s="75">
        <f>Sheet1!AD5</f>
        <v>0.59098396736294245</v>
      </c>
      <c r="L45" s="76">
        <f>Sheet1!AD16</f>
        <v>0.47341298621979599</v>
      </c>
      <c r="M45" s="77">
        <f>Sheet1!AD26</f>
        <v>0.1169026987823033</v>
      </c>
      <c r="N45" s="78">
        <f>Sheet1!AD35</f>
        <v>4.4757033248081779E-2</v>
      </c>
      <c r="O45" s="79">
        <f>Sheet1!AD44</f>
        <v>2.6648783180149849E-10</v>
      </c>
      <c r="P45" s="60">
        <f>Sheet1!AK5</f>
        <v>4.7777784302959203E-3</v>
      </c>
      <c r="Q45" s="62">
        <f>Sheet1!AK16</f>
        <v>0.41107760430583695</v>
      </c>
      <c r="R45" s="73">
        <f>Sheet1!AK26</f>
        <v>0.41107760430583695</v>
      </c>
      <c r="S45" s="73">
        <f>Sheet1!AR35</f>
        <v>0.19394714407502145</v>
      </c>
      <c r="T45" s="62">
        <f>Sheet1!AK44</f>
        <v>0.18495980514009758</v>
      </c>
      <c r="U45" s="75">
        <f>Sheet1!AR5</f>
        <v>0.48718872716968897</v>
      </c>
      <c r="V45" s="77">
        <f>Sheet1!AR16</f>
        <v>0.27816162155972091</v>
      </c>
      <c r="W45" s="77">
        <f>Sheet1!AR26</f>
        <v>0.27816162155972091</v>
      </c>
      <c r="X45" s="77">
        <f>Sheet1!AR35</f>
        <v>0.19394714407502145</v>
      </c>
      <c r="Y45" s="76">
        <f>Sheet1!AR44</f>
        <v>0.16414960769276149</v>
      </c>
      <c r="Z45" s="92">
        <f>Sheet1!AY5</f>
        <v>3.536143972071748E-2</v>
      </c>
      <c r="AA45" s="77">
        <f>Sheet1!AY16</f>
        <v>0.16631675382677458</v>
      </c>
      <c r="AB45" s="77">
        <f>Sheet1!AY26</f>
        <v>0.16631675382677458</v>
      </c>
      <c r="AC45" s="77">
        <f>Sheet1!AY35</f>
        <v>0.11338448422847436</v>
      </c>
      <c r="AD45" s="93">
        <f>Sheet1!AY44</f>
        <v>0.36581912571529696</v>
      </c>
    </row>
    <row r="46" spans="5:30" x14ac:dyDescent="0.35">
      <c r="E46" s="46" t="s">
        <v>42</v>
      </c>
      <c r="F46" s="34">
        <f>Sheet1!W6</f>
        <v>0.4897348235593969</v>
      </c>
      <c r="G46" s="61">
        <f>Sheet1!W17</f>
        <v>1.257951118622147E-3</v>
      </c>
      <c r="H46" s="61">
        <f>Sheet1!W27</f>
        <v>7.696030203119264E-7</v>
      </c>
      <c r="I46" s="61">
        <f>Sheet1!W36</f>
        <v>2.967523327845889E-6</v>
      </c>
      <c r="J46">
        <f>Sheet1!W45</f>
        <v>0.21739130434782605</v>
      </c>
      <c r="K46" s="80">
        <f>Sheet1!AD6</f>
        <v>2.6112433542122268E-2</v>
      </c>
      <c r="L46" s="72">
        <f>Sheet1!AD17</f>
        <v>0.44214491104340581</v>
      </c>
      <c r="M46" s="72">
        <f>Sheet1!AD27</f>
        <v>0.12443599292838371</v>
      </c>
      <c r="N46" s="72">
        <f>Sheet1!AD36</f>
        <v>0.17336459873640847</v>
      </c>
      <c r="O46" s="86">
        <f>Sheet1!AD45</f>
        <v>0.21739130434782605</v>
      </c>
      <c r="P46" s="72">
        <f>Sheet1!AK6</f>
        <v>1.474602656288606E-2</v>
      </c>
      <c r="Q46" s="72">
        <f>Sheet1!AK17</f>
        <v>0.22924211341608922</v>
      </c>
      <c r="R46" s="72">
        <f>Sheet1!AK27</f>
        <v>0.37520286735614894</v>
      </c>
      <c r="S46" s="61">
        <f>Sheet1!AR36</f>
        <v>1.5414238965599791E-2</v>
      </c>
      <c r="T46" s="63">
        <f>Sheet1!AK45</f>
        <v>0.15942028985507273</v>
      </c>
      <c r="U46" s="87">
        <f>Sheet1!AR6</f>
        <v>0.3224128717028667</v>
      </c>
      <c r="V46" s="72">
        <f>Sheet1!AR17</f>
        <v>0.40436731190920594</v>
      </c>
      <c r="W46" s="72">
        <f>Sheet1!AR27</f>
        <v>0.40436731190920594</v>
      </c>
      <c r="X46" s="61">
        <f>Sheet1!AR36</f>
        <v>1.5414238965599791E-2</v>
      </c>
      <c r="Y46" s="63">
        <f>Sheet1!AR45</f>
        <v>0.10144927536231885</v>
      </c>
      <c r="Z46" s="94">
        <f>Sheet1!AY6</f>
        <v>2.7473652430708539E-2</v>
      </c>
      <c r="AA46" s="63">
        <f>Sheet1!AY17</f>
        <v>0.39635118987716633</v>
      </c>
      <c r="AB46" s="63">
        <f>Sheet1!AY27</f>
        <v>0.39635118987716633</v>
      </c>
      <c r="AC46" s="63">
        <f>Sheet1!AY36</f>
        <v>0.11714272163941966</v>
      </c>
      <c r="AD46" s="81">
        <f>Sheet1!AY45</f>
        <v>0</v>
      </c>
    </row>
    <row r="47" spans="5:30" x14ac:dyDescent="0.35">
      <c r="E47" s="46">
        <v>0</v>
      </c>
      <c r="F47" s="21">
        <f>Sheet1!W7</f>
        <v>1.3139263748797148E-2</v>
      </c>
      <c r="G47" s="61">
        <f>Sheet1!W18</f>
        <v>4.766448044168925E-4</v>
      </c>
      <c r="H47" s="61">
        <f>Sheet1!W28</f>
        <v>0</v>
      </c>
      <c r="I47" s="61">
        <f>Sheet1!W37</f>
        <v>3.0665980310651264E-8</v>
      </c>
      <c r="J47" s="61">
        <f>Sheet1!W46</f>
        <v>0</v>
      </c>
      <c r="K47" s="80">
        <f>Sheet1!AD7</f>
        <v>2.9799880474877815E-5</v>
      </c>
      <c r="L47" s="72">
        <f>Sheet1!AD18</f>
        <v>0.21385792993046102</v>
      </c>
      <c r="M47" s="63">
        <f>Sheet1!AD28</f>
        <v>7.6598367825564173E-2</v>
      </c>
      <c r="N47" s="63">
        <f>Sheet1!AD37</f>
        <v>0.1646448619740486</v>
      </c>
      <c r="O47" s="86">
        <f>Sheet1!AD46</f>
        <v>2.9675233278272132E-6</v>
      </c>
      <c r="P47" s="72">
        <f>Sheet1!AK7</f>
        <v>0.31474257523726257</v>
      </c>
      <c r="Q47" s="72">
        <f>Sheet1!AK18</f>
        <v>7.2011104562505285E-2</v>
      </c>
      <c r="R47" s="72">
        <f>Sheet1!AK28</f>
        <v>0.48442344669723636</v>
      </c>
      <c r="S47" s="72">
        <f>Sheet1!AR37</f>
        <v>2.5005465580722277E-2</v>
      </c>
      <c r="T47" s="63">
        <f>Sheet1!AK46</f>
        <v>9.1555631025853179E-2</v>
      </c>
      <c r="U47" s="87">
        <f>Sheet1!AR7</f>
        <v>0.46420611872762862</v>
      </c>
      <c r="V47" s="72">
        <f>Sheet1!AR18</f>
        <v>5.8292389860651488E-2</v>
      </c>
      <c r="W47" s="72">
        <f>Sheet1!AR28</f>
        <v>2.0837887983935197E-2</v>
      </c>
      <c r="X47" s="72">
        <f>Sheet1!AR37</f>
        <v>2.5005465580722277E-2</v>
      </c>
      <c r="Y47" s="72">
        <f>Sheet1!AR46</f>
        <v>0.40008744929155682</v>
      </c>
      <c r="Z47" s="87">
        <f>Sheet1!AY7</f>
        <v>0.17234797877619568</v>
      </c>
      <c r="AA47" s="63">
        <f>Sheet1!AY18</f>
        <v>9.21861281826164E-2</v>
      </c>
      <c r="AB47" s="63">
        <f>Sheet1!AY28</f>
        <v>0.4624054801556039</v>
      </c>
      <c r="AC47" s="63">
        <f>Sheet1!AY37</f>
        <v>0.16240582717660235</v>
      </c>
      <c r="AD47" s="81">
        <f>Sheet1!AY46</f>
        <v>2.3684183129921182E-2</v>
      </c>
    </row>
    <row r="48" spans="5:30" x14ac:dyDescent="0.35">
      <c r="E48" s="46" t="s">
        <v>43</v>
      </c>
      <c r="F48" s="68">
        <f>Sheet1!W8</f>
        <v>0.40901603263705749</v>
      </c>
      <c r="G48" s="69">
        <f>Sheet1!W19</f>
        <v>0.15489564151060187</v>
      </c>
      <c r="H48" s="22">
        <f>Sheet1!W29</f>
        <v>1.1413152931765591E-2</v>
      </c>
      <c r="I48" s="61">
        <f>Sheet1!W38</f>
        <v>2.3592748326973778E-3</v>
      </c>
      <c r="J48" s="22">
        <f>Sheet1!W47</f>
        <v>3.3081987631566001E-2</v>
      </c>
      <c r="K48" s="80">
        <f>Sheet1!AD8</f>
        <v>0.1357510108321269</v>
      </c>
      <c r="L48" s="63">
        <f>Sheet1!AD19</f>
        <v>0.26297027705572895</v>
      </c>
      <c r="M48" s="63">
        <f>Sheet1!AD29</f>
        <v>0.32084673686282872</v>
      </c>
      <c r="N48" s="72">
        <f>Sheet1!AD38</f>
        <v>0.3692281101645486</v>
      </c>
      <c r="O48" s="86">
        <f>Sheet1!AD47</f>
        <v>7.0377733705397377E-2</v>
      </c>
      <c r="P48" s="72">
        <f>Sheet1!AK8</f>
        <v>0.24190398342734476</v>
      </c>
      <c r="Q48" s="72">
        <f>Sheet1!AK19</f>
        <v>2.6113469200542801E-2</v>
      </c>
      <c r="R48" s="61">
        <f>Sheet1!AK29</f>
        <v>1.9833728179764809E-2</v>
      </c>
      <c r="S48" s="72">
        <f>Sheet1!AR38</f>
        <v>4.217376222281366E-2</v>
      </c>
      <c r="T48" s="63">
        <f>Sheet1!AK47</f>
        <v>0.15345442018290126</v>
      </c>
      <c r="U48" s="80">
        <f>Sheet1!AR8</f>
        <v>1.1605132947748564E-2</v>
      </c>
      <c r="V48" s="63">
        <f>Sheet1!AR19</f>
        <v>7.0096840213647482E-2</v>
      </c>
      <c r="W48" s="63">
        <f>Sheet1!AR29</f>
        <v>5.8292389860651488E-2</v>
      </c>
      <c r="X48" s="61">
        <f>Sheet1!AR38</f>
        <v>4.217376222281366E-2</v>
      </c>
      <c r="Y48" s="61">
        <f>Sheet1!AR47</f>
        <v>6.7388919690709592E-3</v>
      </c>
      <c r="Z48" s="87">
        <f>Sheet1!AY8</f>
        <v>0.31097245694336995</v>
      </c>
      <c r="AA48" s="72">
        <f>Sheet1!AY19</f>
        <v>0.28906849153442271</v>
      </c>
      <c r="AB48" s="61">
        <f>Sheet1!AY29</f>
        <v>8.461528673766705E-3</v>
      </c>
      <c r="AC48" s="63">
        <f>Sheet1!AY38</f>
        <v>7.9682961616007297E-2</v>
      </c>
      <c r="AD48" s="88">
        <f>Sheet1!AY47</f>
        <v>2.4291469876847049E-4</v>
      </c>
    </row>
    <row r="49" spans="5:30" x14ac:dyDescent="0.35">
      <c r="E49" s="45" t="s">
        <v>44</v>
      </c>
      <c r="F49" s="35">
        <f>Sheet1!W9</f>
        <v>0.2538805623128253</v>
      </c>
      <c r="G49" s="70">
        <f>Sheet1!W20</f>
        <v>1.0256054142979186E-6</v>
      </c>
      <c r="H49" s="71">
        <f>Sheet1!W30</f>
        <v>0.12443599292838371</v>
      </c>
      <c r="I49" s="70">
        <f>Sheet1!W39</f>
        <v>0.47341298621979599</v>
      </c>
      <c r="J49" s="36">
        <f>Sheet1!W48</f>
        <v>0.39002557544757066</v>
      </c>
      <c r="K49" s="82">
        <f>Sheet1!AD9</f>
        <v>7.639667276266883E-2</v>
      </c>
      <c r="L49" s="83">
        <f>Sheet1!AD20</f>
        <v>0.1752145032926043</v>
      </c>
      <c r="M49" s="83">
        <f>Sheet1!AD30</f>
        <v>0.44214491104340581</v>
      </c>
      <c r="N49" s="84">
        <f>Sheet1!AD39</f>
        <v>8.6842004809710716E-3</v>
      </c>
      <c r="O49" s="85">
        <f>Sheet1!AD48</f>
        <v>0</v>
      </c>
      <c r="P49" s="65">
        <f>Sheet1!AK9</f>
        <v>1.1451692941939928E-2</v>
      </c>
      <c r="Q49" s="65">
        <f>Sheet1!AK20</f>
        <v>1.7449182099227301E-8</v>
      </c>
      <c r="R49" s="70">
        <f>Sheet1!AK30</f>
        <v>0.22924211341608922</v>
      </c>
      <c r="S49" s="70">
        <f>Sheet1!AR39</f>
        <v>0.27816162155972091</v>
      </c>
      <c r="T49" s="64">
        <f>Sheet1!AK48</f>
        <v>0.29539641943734074</v>
      </c>
      <c r="U49" s="89">
        <f>Sheet1!AR9</f>
        <v>0.35472023745490178</v>
      </c>
      <c r="V49" s="84">
        <f>Sheet1!AR20</f>
        <v>1.1032364779931303E-2</v>
      </c>
      <c r="W49" s="84">
        <f>Sheet1!AR30</f>
        <v>0</v>
      </c>
      <c r="X49" s="90">
        <f>Sheet1!AR39</f>
        <v>0.27816162155972091</v>
      </c>
      <c r="Y49" s="90">
        <f>Sheet1!AR48</f>
        <v>0.19394714407502145</v>
      </c>
      <c r="Z49" s="89">
        <f>Sheet1!AY9</f>
        <v>0.21684301117060611</v>
      </c>
      <c r="AA49" s="90">
        <f>Sheet1!AY20</f>
        <v>5.1678367057990671E-2</v>
      </c>
      <c r="AB49" s="90">
        <f>Sheet1!AY30</f>
        <v>0.39635118987716633</v>
      </c>
      <c r="AC49" s="84">
        <f>Sheet1!AY39</f>
        <v>7.5199450318739203E-3</v>
      </c>
      <c r="AD49" s="91">
        <f>Sheet1!AY48</f>
        <v>0.11338448422847436</v>
      </c>
    </row>
    <row r="50" spans="5:30" x14ac:dyDescent="0.35">
      <c r="F50" s="47" t="s">
        <v>0</v>
      </c>
      <c r="G50" s="47" t="s">
        <v>1</v>
      </c>
      <c r="H50" s="47" t="s">
        <v>35</v>
      </c>
      <c r="I50" s="47" t="s">
        <v>36</v>
      </c>
      <c r="J50" s="47" t="s">
        <v>80</v>
      </c>
      <c r="K50" s="47" t="s">
        <v>0</v>
      </c>
      <c r="L50" s="47" t="s">
        <v>1</v>
      </c>
      <c r="M50" s="47" t="s">
        <v>35</v>
      </c>
      <c r="N50" s="47" t="s">
        <v>36</v>
      </c>
      <c r="O50" s="47" t="s">
        <v>80</v>
      </c>
      <c r="P50" s="47" t="s">
        <v>0</v>
      </c>
      <c r="Q50" s="47" t="s">
        <v>1</v>
      </c>
      <c r="R50" s="47" t="s">
        <v>35</v>
      </c>
      <c r="S50" s="47" t="s">
        <v>36</v>
      </c>
      <c r="T50" s="47" t="s">
        <v>80</v>
      </c>
      <c r="U50" s="47" t="s">
        <v>0</v>
      </c>
      <c r="V50" s="47" t="s">
        <v>1</v>
      </c>
      <c r="W50" s="47" t="s">
        <v>35</v>
      </c>
      <c r="X50" s="47" t="s">
        <v>36</v>
      </c>
      <c r="Y50" s="47" t="s">
        <v>37</v>
      </c>
      <c r="Z50" s="47" t="s">
        <v>0</v>
      </c>
      <c r="AA50" s="47" t="s">
        <v>1</v>
      </c>
      <c r="AB50" s="47" t="s">
        <v>35</v>
      </c>
      <c r="AC50" s="47" t="s">
        <v>36</v>
      </c>
      <c r="AD50" s="47" t="s">
        <v>80</v>
      </c>
    </row>
    <row r="54" spans="5:30" x14ac:dyDescent="0.35">
      <c r="K54" s="66"/>
    </row>
    <row r="55" spans="5:30" x14ac:dyDescent="0.35">
      <c r="F55" s="185"/>
      <c r="G55" s="185"/>
      <c r="H55" s="185"/>
      <c r="I55" s="185"/>
      <c r="J55" s="185"/>
    </row>
    <row r="57" spans="5:30" x14ac:dyDescent="0.35">
      <c r="E57" s="45"/>
      <c r="F57" s="67"/>
      <c r="G57" s="60"/>
      <c r="H57" s="23"/>
      <c r="I57" s="62"/>
      <c r="J57" s="74"/>
    </row>
    <row r="58" spans="5:30" x14ac:dyDescent="0.35">
      <c r="E58" s="46"/>
      <c r="F58" s="34"/>
      <c r="G58" s="61"/>
      <c r="H58" s="61"/>
      <c r="I58" s="61"/>
    </row>
    <row r="59" spans="5:30" x14ac:dyDescent="0.35">
      <c r="E59" s="46"/>
      <c r="F59" s="21"/>
      <c r="G59" s="61"/>
      <c r="H59" s="61"/>
      <c r="I59" s="61"/>
      <c r="J59" s="61"/>
    </row>
    <row r="60" spans="5:30" x14ac:dyDescent="0.35">
      <c r="E60" s="46"/>
      <c r="F60" s="68"/>
      <c r="G60" s="69"/>
      <c r="H60" s="22"/>
      <c r="I60" s="61"/>
      <c r="J60" s="22"/>
    </row>
    <row r="61" spans="5:30" x14ac:dyDescent="0.35">
      <c r="E61" s="45"/>
      <c r="F61" s="35"/>
      <c r="G61" s="70"/>
      <c r="H61" s="71"/>
      <c r="I61" s="70"/>
      <c r="J61" s="36"/>
    </row>
    <row r="62" spans="5:30" x14ac:dyDescent="0.35">
      <c r="F62" s="47"/>
      <c r="G62" s="47"/>
      <c r="H62" s="47"/>
      <c r="I62" s="47"/>
      <c r="J62" s="47"/>
    </row>
  </sheetData>
  <mergeCells count="16">
    <mergeCell ref="F3:J3"/>
    <mergeCell ref="K3:O3"/>
    <mergeCell ref="P3:T3"/>
    <mergeCell ref="U3:Y3"/>
    <mergeCell ref="Z3:AD3"/>
    <mergeCell ref="Z43:AD43"/>
    <mergeCell ref="F13:J13"/>
    <mergeCell ref="K13:O13"/>
    <mergeCell ref="P13:T13"/>
    <mergeCell ref="U13:Y13"/>
    <mergeCell ref="Z13:AD13"/>
    <mergeCell ref="F55:J55"/>
    <mergeCell ref="F43:J43"/>
    <mergeCell ref="K43:O43"/>
    <mergeCell ref="P43:T43"/>
    <mergeCell ref="U43:Y4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D239-BBA9-4748-86BE-BD22D74C8731}">
  <dimension ref="C3:AD62"/>
  <sheetViews>
    <sheetView topLeftCell="A4" workbookViewId="0">
      <selection activeCell="AF19" sqref="AF19"/>
    </sheetView>
  </sheetViews>
  <sheetFormatPr defaultRowHeight="14.5" x14ac:dyDescent="0.35"/>
  <cols>
    <col min="4" max="4" width="13.08984375" customWidth="1"/>
    <col min="6" max="30" width="4.6328125" customWidth="1"/>
  </cols>
  <sheetData>
    <row r="3" spans="3:30" x14ac:dyDescent="0.35">
      <c r="E3" s="199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</row>
    <row r="4" spans="3:30" x14ac:dyDescent="0.35"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</row>
    <row r="5" spans="3:30" x14ac:dyDescent="0.35"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</row>
    <row r="6" spans="3:30" x14ac:dyDescent="0.35"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</row>
    <row r="7" spans="3:30" x14ac:dyDescent="0.35"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</row>
    <row r="8" spans="3:30" x14ac:dyDescent="0.35"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</row>
    <row r="9" spans="3:30" x14ac:dyDescent="0.35"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</row>
    <row r="10" spans="3:30" x14ac:dyDescent="0.35"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</row>
    <row r="11" spans="3:30" x14ac:dyDescent="0.35"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</row>
    <row r="12" spans="3:30" ht="18.5" x14ac:dyDescent="0.45">
      <c r="E12" s="105" t="s">
        <v>81</v>
      </c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</row>
    <row r="13" spans="3:30" ht="17" x14ac:dyDescent="0.4">
      <c r="E13" s="107"/>
      <c r="F13" s="191" t="s">
        <v>25</v>
      </c>
      <c r="G13" s="191"/>
      <c r="H13" s="191"/>
      <c r="I13" s="191"/>
      <c r="J13" s="191"/>
      <c r="K13" s="192" t="s">
        <v>26</v>
      </c>
      <c r="L13" s="192"/>
      <c r="M13" s="192"/>
      <c r="N13" s="192"/>
      <c r="O13" s="192"/>
      <c r="P13" s="193" t="s">
        <v>27</v>
      </c>
      <c r="Q13" s="193"/>
      <c r="R13" s="193"/>
      <c r="S13" s="193"/>
      <c r="T13" s="193"/>
      <c r="U13" s="194" t="s">
        <v>28</v>
      </c>
      <c r="V13" s="194"/>
      <c r="W13" s="194"/>
      <c r="X13" s="194"/>
      <c r="Y13" s="194"/>
      <c r="Z13" s="195" t="s">
        <v>40</v>
      </c>
      <c r="AA13" s="195"/>
      <c r="AB13" s="195"/>
      <c r="AC13" s="195"/>
      <c r="AD13" s="195"/>
    </row>
    <row r="14" spans="3:30" ht="17" x14ac:dyDescent="0.4"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</row>
    <row r="15" spans="3:30" ht="17" x14ac:dyDescent="0.4">
      <c r="C15" s="48" t="s">
        <v>74</v>
      </c>
      <c r="E15" s="108" t="s">
        <v>41</v>
      </c>
      <c r="F15" s="109"/>
      <c r="G15" s="110"/>
      <c r="H15" s="110"/>
      <c r="I15" s="111"/>
      <c r="J15" s="112"/>
      <c r="K15" s="109"/>
      <c r="L15" s="111"/>
      <c r="M15" s="111"/>
      <c r="N15" s="110"/>
      <c r="O15" s="113"/>
      <c r="P15" s="114"/>
      <c r="Q15" s="111"/>
      <c r="R15" s="111"/>
      <c r="S15" s="111"/>
      <c r="T15" s="112"/>
      <c r="U15" s="109"/>
      <c r="V15" s="111"/>
      <c r="W15" s="111"/>
      <c r="X15" s="111"/>
      <c r="Y15" s="112"/>
      <c r="Z15" s="114"/>
      <c r="AA15" s="111"/>
      <c r="AB15" s="111"/>
      <c r="AC15" s="111"/>
      <c r="AD15" s="112"/>
    </row>
    <row r="16" spans="3:30" ht="17" x14ac:dyDescent="0.4">
      <c r="E16" s="115" t="s">
        <v>42</v>
      </c>
      <c r="F16" s="116"/>
      <c r="G16" s="117"/>
      <c r="H16" s="117"/>
      <c r="I16" s="117"/>
      <c r="J16" s="118"/>
      <c r="K16" s="116"/>
      <c r="L16" s="107"/>
      <c r="M16" s="107"/>
      <c r="N16" s="107"/>
      <c r="O16" s="118"/>
      <c r="P16" s="116"/>
      <c r="Q16" s="107"/>
      <c r="R16" s="107"/>
      <c r="S16" s="117"/>
      <c r="T16" s="118"/>
      <c r="U16" s="116"/>
      <c r="V16" s="107"/>
      <c r="W16" s="107"/>
      <c r="X16" s="117"/>
      <c r="Y16" s="118"/>
      <c r="Z16" s="119"/>
      <c r="AA16" s="107"/>
      <c r="AB16" s="107"/>
      <c r="AC16" s="107"/>
      <c r="AD16" s="120"/>
    </row>
    <row r="17" spans="3:30" ht="17" x14ac:dyDescent="0.4">
      <c r="E17" s="115">
        <v>0</v>
      </c>
      <c r="F17" s="119"/>
      <c r="G17" s="117"/>
      <c r="H17" s="117"/>
      <c r="I17" s="117"/>
      <c r="J17" s="120"/>
      <c r="K17" s="116"/>
      <c r="L17" s="107"/>
      <c r="M17" s="107"/>
      <c r="N17" s="107"/>
      <c r="O17" s="118"/>
      <c r="P17" s="116"/>
      <c r="Q17" s="107"/>
      <c r="R17" s="107"/>
      <c r="S17" s="107"/>
      <c r="T17" s="118"/>
      <c r="U17" s="116"/>
      <c r="V17" s="107"/>
      <c r="W17" s="107"/>
      <c r="X17" s="107"/>
      <c r="Y17" s="118"/>
      <c r="Z17" s="116"/>
      <c r="AA17" s="107"/>
      <c r="AB17" s="107"/>
      <c r="AC17" s="107"/>
      <c r="AD17" s="120"/>
    </row>
    <row r="18" spans="3:30" ht="17" x14ac:dyDescent="0.4">
      <c r="E18" s="115" t="s">
        <v>43</v>
      </c>
      <c r="F18" s="116"/>
      <c r="G18" s="107"/>
      <c r="H18" s="117"/>
      <c r="I18" s="117"/>
      <c r="J18" s="120"/>
      <c r="K18" s="116"/>
      <c r="L18" s="107"/>
      <c r="M18" s="107"/>
      <c r="N18" s="107"/>
      <c r="O18" s="118"/>
      <c r="P18" s="116"/>
      <c r="Q18" s="107"/>
      <c r="R18" s="117"/>
      <c r="S18" s="107"/>
      <c r="T18" s="118"/>
      <c r="U18" s="116"/>
      <c r="V18" s="107"/>
      <c r="W18" s="107"/>
      <c r="X18" s="117"/>
      <c r="Y18" s="120"/>
      <c r="Z18" s="116"/>
      <c r="AA18" s="107"/>
      <c r="AB18" s="117"/>
      <c r="AC18" s="107"/>
      <c r="AD18" s="118"/>
    </row>
    <row r="19" spans="3:30" ht="17" x14ac:dyDescent="0.4">
      <c r="E19" s="108" t="s">
        <v>44</v>
      </c>
      <c r="F19" s="121"/>
      <c r="G19" s="122"/>
      <c r="H19" s="122"/>
      <c r="I19" s="122"/>
      <c r="J19" s="123"/>
      <c r="K19" s="121"/>
      <c r="L19" s="122"/>
      <c r="M19" s="122"/>
      <c r="N19" s="124"/>
      <c r="O19" s="125"/>
      <c r="P19" s="126"/>
      <c r="Q19" s="124"/>
      <c r="R19" s="122"/>
      <c r="S19" s="122"/>
      <c r="T19" s="123"/>
      <c r="U19" s="121"/>
      <c r="V19" s="124"/>
      <c r="W19" s="124"/>
      <c r="X19" s="122"/>
      <c r="Y19" s="123"/>
      <c r="Z19" s="121"/>
      <c r="AA19" s="122"/>
      <c r="AB19" s="122"/>
      <c r="AC19" s="124"/>
      <c r="AD19" s="123"/>
    </row>
    <row r="20" spans="3:30" s="104" customFormat="1" ht="45" x14ac:dyDescent="0.35">
      <c r="E20" s="127"/>
      <c r="F20" s="128" t="s">
        <v>0</v>
      </c>
      <c r="G20" s="128" t="s">
        <v>1</v>
      </c>
      <c r="H20" s="128" t="s">
        <v>35</v>
      </c>
      <c r="I20" s="128" t="s">
        <v>84</v>
      </c>
      <c r="J20" s="128" t="s">
        <v>80</v>
      </c>
      <c r="K20" s="128" t="s">
        <v>0</v>
      </c>
      <c r="L20" s="128" t="s">
        <v>1</v>
      </c>
      <c r="M20" s="128" t="s">
        <v>35</v>
      </c>
      <c r="N20" s="128" t="s">
        <v>84</v>
      </c>
      <c r="O20" s="128" t="s">
        <v>80</v>
      </c>
      <c r="P20" s="128" t="s">
        <v>0</v>
      </c>
      <c r="Q20" s="128" t="s">
        <v>1</v>
      </c>
      <c r="R20" s="128" t="s">
        <v>35</v>
      </c>
      <c r="S20" s="128" t="s">
        <v>84</v>
      </c>
      <c r="T20" s="128" t="s">
        <v>80</v>
      </c>
      <c r="U20" s="128" t="s">
        <v>0</v>
      </c>
      <c r="V20" s="128" t="s">
        <v>1</v>
      </c>
      <c r="W20" s="128" t="s">
        <v>35</v>
      </c>
      <c r="X20" s="128" t="s">
        <v>84</v>
      </c>
      <c r="Y20" s="128" t="s">
        <v>80</v>
      </c>
      <c r="Z20" s="128" t="s">
        <v>0</v>
      </c>
      <c r="AA20" s="128" t="s">
        <v>1</v>
      </c>
      <c r="AB20" s="128" t="s">
        <v>35</v>
      </c>
      <c r="AC20" s="128" t="s">
        <v>84</v>
      </c>
      <c r="AD20" s="128" t="s">
        <v>80</v>
      </c>
    </row>
    <row r="21" spans="3:30" ht="17" x14ac:dyDescent="0.4"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</row>
    <row r="22" spans="3:30" ht="17" x14ac:dyDescent="0.4">
      <c r="E22" s="129" t="s">
        <v>82</v>
      </c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</row>
    <row r="23" spans="3:30" ht="17" x14ac:dyDescent="0.4">
      <c r="C23" s="48" t="s">
        <v>76</v>
      </c>
      <c r="E23" s="130" t="s">
        <v>72</v>
      </c>
      <c r="F23" s="109"/>
      <c r="G23" s="131"/>
      <c r="H23" s="131"/>
      <c r="I23" s="111"/>
      <c r="J23" s="111"/>
      <c r="K23" s="109"/>
      <c r="L23" s="131"/>
      <c r="M23" s="131"/>
      <c r="N23" s="111"/>
      <c r="O23" s="132"/>
      <c r="P23" s="133"/>
      <c r="Q23" s="131"/>
      <c r="R23" s="111"/>
      <c r="S23" s="131"/>
      <c r="T23" s="132"/>
      <c r="U23" s="133"/>
      <c r="V23" s="131"/>
      <c r="W23" s="131"/>
      <c r="X23" s="131"/>
      <c r="Y23" s="132"/>
      <c r="Z23" s="131"/>
      <c r="AA23" s="131"/>
      <c r="AB23" s="131"/>
      <c r="AC23" s="131"/>
      <c r="AD23" s="132"/>
    </row>
    <row r="24" spans="3:30" ht="17" x14ac:dyDescent="0.4">
      <c r="E24" s="130" t="s">
        <v>73</v>
      </c>
      <c r="F24" s="134"/>
      <c r="G24" s="122"/>
      <c r="H24" s="122"/>
      <c r="I24" s="135"/>
      <c r="J24" s="135"/>
      <c r="K24" s="134"/>
      <c r="L24" s="122"/>
      <c r="M24" s="122"/>
      <c r="N24" s="135"/>
      <c r="O24" s="123"/>
      <c r="P24" s="121"/>
      <c r="Q24" s="122"/>
      <c r="R24" s="135"/>
      <c r="S24" s="122"/>
      <c r="T24" s="123"/>
      <c r="U24" s="121"/>
      <c r="V24" s="122"/>
      <c r="W24" s="122"/>
      <c r="X24" s="122"/>
      <c r="Y24" s="123"/>
      <c r="Z24" s="122"/>
      <c r="AA24" s="122"/>
      <c r="AB24" s="122"/>
      <c r="AC24" s="122"/>
      <c r="AD24" s="123"/>
    </row>
    <row r="25" spans="3:30" ht="54" x14ac:dyDescent="0.4">
      <c r="E25" s="107"/>
      <c r="F25" s="136" t="s">
        <v>45</v>
      </c>
      <c r="G25" s="136" t="s">
        <v>46</v>
      </c>
      <c r="H25" s="136" t="s">
        <v>47</v>
      </c>
      <c r="I25" s="136" t="s">
        <v>48</v>
      </c>
      <c r="J25" s="136" t="s">
        <v>49</v>
      </c>
      <c r="K25" s="136" t="s">
        <v>50</v>
      </c>
      <c r="L25" s="136" t="s">
        <v>51</v>
      </c>
      <c r="M25" s="136" t="s">
        <v>52</v>
      </c>
      <c r="N25" s="136" t="s">
        <v>53</v>
      </c>
      <c r="O25" s="136" t="s">
        <v>54</v>
      </c>
      <c r="P25" s="136" t="s">
        <v>55</v>
      </c>
      <c r="Q25" s="136" t="s">
        <v>56</v>
      </c>
      <c r="R25" s="136" t="s">
        <v>57</v>
      </c>
      <c r="S25" s="136" t="s">
        <v>58</v>
      </c>
      <c r="T25" s="136" t="s">
        <v>59</v>
      </c>
      <c r="U25" s="136" t="s">
        <v>60</v>
      </c>
      <c r="V25" s="136" t="s">
        <v>61</v>
      </c>
      <c r="W25" s="136" t="s">
        <v>62</v>
      </c>
      <c r="X25" s="136" t="s">
        <v>63</v>
      </c>
      <c r="Y25" s="136" t="s">
        <v>64</v>
      </c>
      <c r="Z25" s="136" t="s">
        <v>65</v>
      </c>
      <c r="AA25" s="136" t="s">
        <v>66</v>
      </c>
      <c r="AB25" s="136" t="s">
        <v>67</v>
      </c>
      <c r="AC25" s="136" t="s">
        <v>68</v>
      </c>
      <c r="AD25" s="136" t="s">
        <v>69</v>
      </c>
    </row>
    <row r="26" spans="3:30" ht="17" x14ac:dyDescent="0.4"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</row>
    <row r="27" spans="3:30" ht="17" x14ac:dyDescent="0.4">
      <c r="E27" s="129" t="s">
        <v>83</v>
      </c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</row>
    <row r="28" spans="3:30" ht="17" x14ac:dyDescent="0.4">
      <c r="C28" s="48" t="s">
        <v>75</v>
      </c>
      <c r="E28" s="107"/>
      <c r="F28" s="137"/>
      <c r="G28" s="138"/>
      <c r="H28" s="138"/>
      <c r="I28" s="139"/>
      <c r="J28" s="139"/>
      <c r="K28" s="137"/>
      <c r="L28" s="138"/>
      <c r="M28" s="138"/>
      <c r="N28" s="139"/>
      <c r="O28" s="140"/>
      <c r="P28" s="137"/>
      <c r="Q28" s="139"/>
      <c r="R28" s="139"/>
      <c r="S28" s="139"/>
      <c r="T28" s="141"/>
      <c r="U28" s="137"/>
      <c r="V28" s="139"/>
      <c r="W28" s="139"/>
      <c r="X28" s="139"/>
      <c r="Y28" s="141"/>
      <c r="Z28" s="139"/>
      <c r="AA28" s="139"/>
      <c r="AB28" s="139"/>
      <c r="AC28" s="139"/>
      <c r="AD28" s="141"/>
    </row>
    <row r="29" spans="3:30" ht="54" x14ac:dyDescent="0.4">
      <c r="E29" s="107"/>
      <c r="F29" s="136" t="s">
        <v>45</v>
      </c>
      <c r="G29" s="136" t="s">
        <v>46</v>
      </c>
      <c r="H29" s="136" t="s">
        <v>47</v>
      </c>
      <c r="I29" s="136" t="s">
        <v>48</v>
      </c>
      <c r="J29" s="136" t="s">
        <v>49</v>
      </c>
      <c r="K29" s="136" t="s">
        <v>50</v>
      </c>
      <c r="L29" s="136" t="s">
        <v>51</v>
      </c>
      <c r="M29" s="136" t="s">
        <v>52</v>
      </c>
      <c r="N29" s="136" t="s">
        <v>53</v>
      </c>
      <c r="O29" s="136" t="s">
        <v>54</v>
      </c>
      <c r="P29" s="136" t="s">
        <v>55</v>
      </c>
      <c r="Q29" s="136" t="s">
        <v>56</v>
      </c>
      <c r="R29" s="136" t="s">
        <v>57</v>
      </c>
      <c r="S29" s="136" t="s">
        <v>58</v>
      </c>
      <c r="T29" s="136" t="s">
        <v>59</v>
      </c>
      <c r="U29" s="136" t="s">
        <v>60</v>
      </c>
      <c r="V29" s="136" t="s">
        <v>61</v>
      </c>
      <c r="W29" s="136" t="s">
        <v>62</v>
      </c>
      <c r="X29" s="136" t="s">
        <v>63</v>
      </c>
      <c r="Y29" s="136" t="s">
        <v>64</v>
      </c>
      <c r="Z29" s="136" t="s">
        <v>65</v>
      </c>
      <c r="AA29" s="136" t="s">
        <v>66</v>
      </c>
      <c r="AB29" s="136" t="s">
        <v>67</v>
      </c>
      <c r="AC29" s="136" t="s">
        <v>68</v>
      </c>
      <c r="AD29" s="136" t="s">
        <v>69</v>
      </c>
    </row>
    <row r="32" spans="3:30" x14ac:dyDescent="0.35">
      <c r="F32" t="s">
        <v>71</v>
      </c>
      <c r="G32" t="s">
        <v>70</v>
      </c>
      <c r="H32" t="s">
        <v>70</v>
      </c>
      <c r="I32" t="s">
        <v>71</v>
      </c>
      <c r="J32" t="s">
        <v>71</v>
      </c>
      <c r="K32" t="s">
        <v>71</v>
      </c>
      <c r="L32" t="s">
        <v>70</v>
      </c>
      <c r="M32" t="s">
        <v>70</v>
      </c>
      <c r="N32" t="s">
        <v>71</v>
      </c>
      <c r="O32" t="s">
        <v>70</v>
      </c>
      <c r="P32" t="s">
        <v>70</v>
      </c>
      <c r="Q32" t="s">
        <v>70</v>
      </c>
      <c r="R32" t="s">
        <v>71</v>
      </c>
      <c r="S32" t="s">
        <v>70</v>
      </c>
      <c r="T32" t="s">
        <v>70</v>
      </c>
      <c r="U32" t="s">
        <v>70</v>
      </c>
      <c r="V32" t="s">
        <v>70</v>
      </c>
      <c r="W32" t="s">
        <v>70</v>
      </c>
      <c r="X32" t="s">
        <v>70</v>
      </c>
      <c r="Y32" t="s">
        <v>70</v>
      </c>
      <c r="Z32" t="s">
        <v>70</v>
      </c>
      <c r="AA32" t="s">
        <v>70</v>
      </c>
      <c r="AB32" t="s">
        <v>70</v>
      </c>
      <c r="AC32" t="s">
        <v>70</v>
      </c>
      <c r="AD32" t="s">
        <v>70</v>
      </c>
    </row>
    <row r="35" spans="5:30" x14ac:dyDescent="0.35">
      <c r="F35" s="52">
        <v>248118109</v>
      </c>
      <c r="G35" s="53"/>
    </row>
    <row r="36" spans="5:30" x14ac:dyDescent="0.35">
      <c r="F36" s="52">
        <v>199124255</v>
      </c>
      <c r="G36" s="56"/>
    </row>
    <row r="37" spans="5:30" x14ac:dyDescent="0.35">
      <c r="F37" t="s">
        <v>77</v>
      </c>
      <c r="G37" s="57"/>
    </row>
    <row r="38" spans="5:30" x14ac:dyDescent="0.35">
      <c r="F38" t="s">
        <v>78</v>
      </c>
      <c r="G38" s="58"/>
    </row>
    <row r="39" spans="5:30" x14ac:dyDescent="0.35">
      <c r="F39" t="s">
        <v>79</v>
      </c>
      <c r="G39" s="59"/>
    </row>
    <row r="41" spans="5:30" x14ac:dyDescent="0.35">
      <c r="G41" s="96"/>
    </row>
    <row r="43" spans="5:30" ht="17" x14ac:dyDescent="0.4">
      <c r="E43" s="142"/>
      <c r="F43" s="191" t="s">
        <v>25</v>
      </c>
      <c r="G43" s="191"/>
      <c r="H43" s="191"/>
      <c r="I43" s="191"/>
      <c r="J43" s="191"/>
      <c r="K43" s="196" t="s">
        <v>26</v>
      </c>
      <c r="L43" s="196"/>
      <c r="M43" s="196"/>
      <c r="N43" s="196"/>
      <c r="O43" s="196"/>
      <c r="P43" s="197" t="s">
        <v>27</v>
      </c>
      <c r="Q43" s="197"/>
      <c r="R43" s="197"/>
      <c r="S43" s="197"/>
      <c r="T43" s="197"/>
      <c r="U43" s="198" t="s">
        <v>28</v>
      </c>
      <c r="V43" s="198"/>
      <c r="W43" s="198"/>
      <c r="X43" s="198"/>
      <c r="Y43" s="198"/>
      <c r="Z43" s="195" t="s">
        <v>40</v>
      </c>
      <c r="AA43" s="195"/>
      <c r="AB43" s="195"/>
      <c r="AC43" s="195"/>
      <c r="AD43" s="195"/>
    </row>
    <row r="44" spans="5:30" ht="15.5" x14ac:dyDescent="0.35"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</row>
    <row r="45" spans="5:30" ht="15.5" x14ac:dyDescent="0.35">
      <c r="E45" s="143" t="s">
        <v>41</v>
      </c>
      <c r="F45" s="144">
        <f>Sheet1!W5</f>
        <v>1.9393001547446696E-2</v>
      </c>
      <c r="G45" s="145">
        <f>Sheet1!W16</f>
        <v>0</v>
      </c>
      <c r="H45" s="146">
        <f>Sheet1!W26</f>
        <v>8.6842004809710716E-3</v>
      </c>
      <c r="I45" s="147">
        <f>Sheet1!W35</f>
        <v>0.39002557544757066</v>
      </c>
      <c r="J45" s="148">
        <f>Sheet1!W44</f>
        <v>1.526665778985702E-2</v>
      </c>
      <c r="K45" s="149">
        <f>Sheet1!AD5</f>
        <v>0.59098396736294245</v>
      </c>
      <c r="L45" s="150">
        <f>Sheet1!AD16</f>
        <v>0.47341298621979599</v>
      </c>
      <c r="M45" s="151">
        <f>Sheet1!AD26</f>
        <v>0.1169026987823033</v>
      </c>
      <c r="N45" s="152">
        <f>Sheet1!AD35</f>
        <v>4.4757033248081779E-2</v>
      </c>
      <c r="O45" s="153">
        <f>Sheet1!AD44</f>
        <v>2.6648783180149849E-10</v>
      </c>
      <c r="P45" s="145">
        <f>Sheet1!AK5</f>
        <v>4.7777784302959203E-3</v>
      </c>
      <c r="Q45" s="147">
        <f>Sheet1!AK16</f>
        <v>0.41107760430583695</v>
      </c>
      <c r="R45" s="154">
        <f>Sheet1!AK26</f>
        <v>0.41107760430583695</v>
      </c>
      <c r="S45" s="154">
        <f>Sheet1!AR35</f>
        <v>0.19394714407502145</v>
      </c>
      <c r="T45" s="147">
        <f>Sheet1!AK44</f>
        <v>0.18495980514009758</v>
      </c>
      <c r="U45" s="149">
        <f>Sheet1!AR5</f>
        <v>0.48718872716968897</v>
      </c>
      <c r="V45" s="151">
        <f>Sheet1!AR16</f>
        <v>0.27816162155972091</v>
      </c>
      <c r="W45" s="151">
        <f>Sheet1!AR26</f>
        <v>0.27816162155972091</v>
      </c>
      <c r="X45" s="151">
        <f>Sheet1!AR35</f>
        <v>0.19394714407502145</v>
      </c>
      <c r="Y45" s="150">
        <f>Sheet1!AR44</f>
        <v>0.16414960769276149</v>
      </c>
      <c r="Z45" s="155">
        <f>Sheet1!AY5</f>
        <v>3.536143972071748E-2</v>
      </c>
      <c r="AA45" s="151">
        <f>Sheet1!AY16</f>
        <v>0.16631675382677458</v>
      </c>
      <c r="AB45" s="151">
        <f>Sheet1!AY26</f>
        <v>0.16631675382677458</v>
      </c>
      <c r="AC45" s="151">
        <f>Sheet1!AY35</f>
        <v>0.11338448422847436</v>
      </c>
      <c r="AD45" s="156">
        <f>Sheet1!AY44</f>
        <v>0.36581912571529696</v>
      </c>
    </row>
    <row r="46" spans="5:30" ht="15.5" x14ac:dyDescent="0.35">
      <c r="E46" s="157" t="s">
        <v>42</v>
      </c>
      <c r="F46" s="158">
        <f>Sheet1!W6</f>
        <v>0.4897348235593969</v>
      </c>
      <c r="G46" s="159">
        <f>Sheet1!W17</f>
        <v>1.257951118622147E-3</v>
      </c>
      <c r="H46" s="159">
        <f>Sheet1!W27</f>
        <v>7.696030203119264E-7</v>
      </c>
      <c r="I46" s="159">
        <f>Sheet1!W36</f>
        <v>2.967523327845889E-6</v>
      </c>
      <c r="J46" s="142">
        <f>Sheet1!W45</f>
        <v>0.21739130434782605</v>
      </c>
      <c r="K46" s="160">
        <f>Sheet1!AD6</f>
        <v>2.6112433542122268E-2</v>
      </c>
      <c r="L46" s="161">
        <f>Sheet1!AD17</f>
        <v>0.44214491104340581</v>
      </c>
      <c r="M46" s="161">
        <f>Sheet1!AD27</f>
        <v>0.12443599292838371</v>
      </c>
      <c r="N46" s="161">
        <f>Sheet1!AD36</f>
        <v>0.17336459873640847</v>
      </c>
      <c r="O46" s="162">
        <f>Sheet1!AD45</f>
        <v>0.21739130434782605</v>
      </c>
      <c r="P46" s="161">
        <f>Sheet1!AK6</f>
        <v>1.474602656288606E-2</v>
      </c>
      <c r="Q46" s="161">
        <f>Sheet1!AK17</f>
        <v>0.22924211341608922</v>
      </c>
      <c r="R46" s="161">
        <f>Sheet1!AK27</f>
        <v>0.37520286735614894</v>
      </c>
      <c r="S46" s="159">
        <f>Sheet1!AR36</f>
        <v>1.5414238965599791E-2</v>
      </c>
      <c r="T46" s="163">
        <f>Sheet1!AK45</f>
        <v>0.15942028985507273</v>
      </c>
      <c r="U46" s="164">
        <f>Sheet1!AR6</f>
        <v>0.3224128717028667</v>
      </c>
      <c r="V46" s="161">
        <f>Sheet1!AR17</f>
        <v>0.40436731190920594</v>
      </c>
      <c r="W46" s="161">
        <f>Sheet1!AR27</f>
        <v>0.40436731190920594</v>
      </c>
      <c r="X46" s="159">
        <f>Sheet1!AR36</f>
        <v>1.5414238965599791E-2</v>
      </c>
      <c r="Y46" s="163">
        <f>Sheet1!AR45</f>
        <v>0.10144927536231885</v>
      </c>
      <c r="Z46" s="165">
        <f>Sheet1!AY6</f>
        <v>2.7473652430708539E-2</v>
      </c>
      <c r="AA46" s="163">
        <f>Sheet1!AY17</f>
        <v>0.39635118987716633</v>
      </c>
      <c r="AB46" s="163">
        <f>Sheet1!AY27</f>
        <v>0.39635118987716633</v>
      </c>
      <c r="AC46" s="163">
        <f>Sheet1!AY36</f>
        <v>0.11714272163941966</v>
      </c>
      <c r="AD46" s="166">
        <f>Sheet1!AY45</f>
        <v>0</v>
      </c>
    </row>
    <row r="47" spans="5:30" ht="15.5" x14ac:dyDescent="0.35">
      <c r="E47" s="157">
        <v>0</v>
      </c>
      <c r="F47" s="167">
        <f>Sheet1!W7</f>
        <v>1.3139263748797148E-2</v>
      </c>
      <c r="G47" s="159">
        <f>Sheet1!W18</f>
        <v>4.766448044168925E-4</v>
      </c>
      <c r="H47" s="159">
        <f>Sheet1!W28</f>
        <v>0</v>
      </c>
      <c r="I47" s="159">
        <f>Sheet1!W37</f>
        <v>3.0665980310651264E-8</v>
      </c>
      <c r="J47" s="159">
        <f>Sheet1!W46</f>
        <v>0</v>
      </c>
      <c r="K47" s="160">
        <f>Sheet1!AD7</f>
        <v>2.9799880474877815E-5</v>
      </c>
      <c r="L47" s="161">
        <f>Sheet1!AD18</f>
        <v>0.21385792993046102</v>
      </c>
      <c r="M47" s="163">
        <f>Sheet1!AD28</f>
        <v>7.6598367825564173E-2</v>
      </c>
      <c r="N47" s="163">
        <f>Sheet1!AD37</f>
        <v>0.1646448619740486</v>
      </c>
      <c r="O47" s="162">
        <f>Sheet1!AD46</f>
        <v>2.9675233278272132E-6</v>
      </c>
      <c r="P47" s="161">
        <f>Sheet1!AK7</f>
        <v>0.31474257523726257</v>
      </c>
      <c r="Q47" s="161">
        <f>Sheet1!AK18</f>
        <v>7.2011104562505285E-2</v>
      </c>
      <c r="R47" s="161">
        <f>Sheet1!AK28</f>
        <v>0.48442344669723636</v>
      </c>
      <c r="S47" s="161">
        <f>Sheet1!AR37</f>
        <v>2.5005465580722277E-2</v>
      </c>
      <c r="T47" s="163">
        <f>Sheet1!AK46</f>
        <v>9.1555631025853179E-2</v>
      </c>
      <c r="U47" s="164">
        <f>Sheet1!AR7</f>
        <v>0.46420611872762862</v>
      </c>
      <c r="V47" s="161">
        <f>Sheet1!AR18</f>
        <v>5.8292389860651488E-2</v>
      </c>
      <c r="W47" s="161">
        <f>Sheet1!AR28</f>
        <v>2.0837887983935197E-2</v>
      </c>
      <c r="X47" s="161">
        <f>Sheet1!AR37</f>
        <v>2.5005465580722277E-2</v>
      </c>
      <c r="Y47" s="161">
        <f>Sheet1!AR46</f>
        <v>0.40008744929155682</v>
      </c>
      <c r="Z47" s="164">
        <f>Sheet1!AY7</f>
        <v>0.17234797877619568</v>
      </c>
      <c r="AA47" s="163">
        <f>Sheet1!AY18</f>
        <v>9.21861281826164E-2</v>
      </c>
      <c r="AB47" s="163">
        <f>Sheet1!AY28</f>
        <v>0.4624054801556039</v>
      </c>
      <c r="AC47" s="163">
        <f>Sheet1!AY37</f>
        <v>0.16240582717660235</v>
      </c>
      <c r="AD47" s="166">
        <f>Sheet1!AY46</f>
        <v>2.3684183129921182E-2</v>
      </c>
    </row>
    <row r="48" spans="5:30" ht="15.5" x14ac:dyDescent="0.35">
      <c r="E48" s="157" t="s">
        <v>43</v>
      </c>
      <c r="F48" s="168">
        <f>Sheet1!W8</f>
        <v>0.40901603263705749</v>
      </c>
      <c r="G48" s="169">
        <f>Sheet1!W19</f>
        <v>0.15489564151060187</v>
      </c>
      <c r="H48" s="170">
        <f>Sheet1!W29</f>
        <v>1.1413152931765591E-2</v>
      </c>
      <c r="I48" s="159">
        <f>Sheet1!W38</f>
        <v>2.3592748326973778E-3</v>
      </c>
      <c r="J48" s="170">
        <f>Sheet1!W47</f>
        <v>3.3081987631566001E-2</v>
      </c>
      <c r="K48" s="160">
        <f>Sheet1!AD8</f>
        <v>0.1357510108321269</v>
      </c>
      <c r="L48" s="163">
        <f>Sheet1!AD19</f>
        <v>0.26297027705572895</v>
      </c>
      <c r="M48" s="163">
        <f>Sheet1!AD29</f>
        <v>0.32084673686282872</v>
      </c>
      <c r="N48" s="161">
        <f>Sheet1!AD38</f>
        <v>0.3692281101645486</v>
      </c>
      <c r="O48" s="162">
        <f>Sheet1!AD47</f>
        <v>7.0377733705397377E-2</v>
      </c>
      <c r="P48" s="161">
        <f>Sheet1!AK8</f>
        <v>0.24190398342734476</v>
      </c>
      <c r="Q48" s="161">
        <f>Sheet1!AK19</f>
        <v>2.6113469200542801E-2</v>
      </c>
      <c r="R48" s="159">
        <f>Sheet1!AK29</f>
        <v>1.9833728179764809E-2</v>
      </c>
      <c r="S48" s="161">
        <f>Sheet1!AR38</f>
        <v>4.217376222281366E-2</v>
      </c>
      <c r="T48" s="163">
        <f>Sheet1!AK47</f>
        <v>0.15345442018290126</v>
      </c>
      <c r="U48" s="160">
        <f>Sheet1!AR8</f>
        <v>1.1605132947748564E-2</v>
      </c>
      <c r="V48" s="163">
        <f>Sheet1!AR19</f>
        <v>7.0096840213647482E-2</v>
      </c>
      <c r="W48" s="163">
        <f>Sheet1!AR29</f>
        <v>5.8292389860651488E-2</v>
      </c>
      <c r="X48" s="159">
        <f>Sheet1!AR38</f>
        <v>4.217376222281366E-2</v>
      </c>
      <c r="Y48" s="159">
        <f>Sheet1!AR47</f>
        <v>6.7388919690709592E-3</v>
      </c>
      <c r="Z48" s="164">
        <f>Sheet1!AY8</f>
        <v>0.31097245694336995</v>
      </c>
      <c r="AA48" s="161">
        <f>Sheet1!AY19</f>
        <v>0.28906849153442271</v>
      </c>
      <c r="AB48" s="159">
        <f>Sheet1!AY29</f>
        <v>8.461528673766705E-3</v>
      </c>
      <c r="AC48" s="163">
        <f>Sheet1!AY38</f>
        <v>7.9682961616007297E-2</v>
      </c>
      <c r="AD48" s="171">
        <f>Sheet1!AY47</f>
        <v>2.4291469876847049E-4</v>
      </c>
    </row>
    <row r="49" spans="5:30" ht="15.5" x14ac:dyDescent="0.35">
      <c r="E49" s="143" t="s">
        <v>44</v>
      </c>
      <c r="F49" s="172">
        <f>Sheet1!W9</f>
        <v>0.2538805623128253</v>
      </c>
      <c r="G49" s="173">
        <f>Sheet1!W20</f>
        <v>1.0256054142979186E-6</v>
      </c>
      <c r="H49" s="174">
        <f>Sheet1!W30</f>
        <v>0.12443599292838371</v>
      </c>
      <c r="I49" s="173">
        <f>Sheet1!W39</f>
        <v>0.47341298621979599</v>
      </c>
      <c r="J49" s="175">
        <f>Sheet1!W48</f>
        <v>0.39002557544757066</v>
      </c>
      <c r="K49" s="176">
        <f>Sheet1!AD9</f>
        <v>7.639667276266883E-2</v>
      </c>
      <c r="L49" s="177">
        <f>Sheet1!AD20</f>
        <v>0.1752145032926043</v>
      </c>
      <c r="M49" s="177">
        <f>Sheet1!AD30</f>
        <v>0.44214491104340581</v>
      </c>
      <c r="N49" s="178">
        <f>Sheet1!AD39</f>
        <v>8.6842004809710716E-3</v>
      </c>
      <c r="O49" s="179">
        <f>Sheet1!AD48</f>
        <v>0</v>
      </c>
      <c r="P49" s="180">
        <f>Sheet1!AK9</f>
        <v>1.1451692941939928E-2</v>
      </c>
      <c r="Q49" s="180">
        <f>Sheet1!AK20</f>
        <v>1.7449182099227301E-8</v>
      </c>
      <c r="R49" s="173">
        <f>Sheet1!AK30</f>
        <v>0.22924211341608922</v>
      </c>
      <c r="S49" s="173">
        <f>Sheet1!AR39</f>
        <v>0.27816162155972091</v>
      </c>
      <c r="T49" s="181">
        <f>Sheet1!AK48</f>
        <v>0.29539641943734074</v>
      </c>
      <c r="U49" s="182">
        <f>Sheet1!AR9</f>
        <v>0.35472023745490178</v>
      </c>
      <c r="V49" s="178">
        <f>Sheet1!AR20</f>
        <v>1.1032364779931303E-2</v>
      </c>
      <c r="W49" s="178">
        <f>Sheet1!AR30</f>
        <v>0</v>
      </c>
      <c r="X49" s="183">
        <f>Sheet1!AR39</f>
        <v>0.27816162155972091</v>
      </c>
      <c r="Y49" s="183">
        <f>Sheet1!AR48</f>
        <v>0.19394714407502145</v>
      </c>
      <c r="Z49" s="182">
        <f>Sheet1!AY9</f>
        <v>0.21684301117060611</v>
      </c>
      <c r="AA49" s="183">
        <f>Sheet1!AY20</f>
        <v>5.1678367057990671E-2</v>
      </c>
      <c r="AB49" s="183">
        <f>Sheet1!AY30</f>
        <v>0.39635118987716633</v>
      </c>
      <c r="AC49" s="178">
        <f>Sheet1!AY39</f>
        <v>7.5199450318739203E-3</v>
      </c>
      <c r="AD49" s="184">
        <f>Sheet1!AY48</f>
        <v>0.11338448422847436</v>
      </c>
    </row>
    <row r="50" spans="5:30" ht="42" x14ac:dyDescent="0.35">
      <c r="E50" s="142"/>
      <c r="F50" s="128" t="s">
        <v>0</v>
      </c>
      <c r="G50" s="128" t="s">
        <v>1</v>
      </c>
      <c r="H50" s="128" t="s">
        <v>35</v>
      </c>
      <c r="I50" s="128" t="s">
        <v>85</v>
      </c>
      <c r="J50" s="128" t="s">
        <v>80</v>
      </c>
      <c r="K50" s="128" t="s">
        <v>0</v>
      </c>
      <c r="L50" s="128" t="s">
        <v>1</v>
      </c>
      <c r="M50" s="128" t="s">
        <v>35</v>
      </c>
      <c r="N50" s="128" t="s">
        <v>85</v>
      </c>
      <c r="O50" s="128" t="s">
        <v>80</v>
      </c>
      <c r="P50" s="128" t="s">
        <v>0</v>
      </c>
      <c r="Q50" s="128" t="s">
        <v>1</v>
      </c>
      <c r="R50" s="128" t="s">
        <v>35</v>
      </c>
      <c r="S50" s="128" t="s">
        <v>85</v>
      </c>
      <c r="T50" s="128" t="s">
        <v>80</v>
      </c>
      <c r="U50" s="128" t="s">
        <v>0</v>
      </c>
      <c r="V50" s="128" t="s">
        <v>1</v>
      </c>
      <c r="W50" s="128" t="s">
        <v>35</v>
      </c>
      <c r="X50" s="128" t="s">
        <v>85</v>
      </c>
      <c r="Y50" s="128" t="s">
        <v>37</v>
      </c>
      <c r="Z50" s="128" t="s">
        <v>0</v>
      </c>
      <c r="AA50" s="128" t="s">
        <v>1</v>
      </c>
      <c r="AB50" s="128" t="s">
        <v>35</v>
      </c>
      <c r="AC50" s="128" t="s">
        <v>85</v>
      </c>
      <c r="AD50" s="128" t="s">
        <v>80</v>
      </c>
    </row>
    <row r="54" spans="5:30" x14ac:dyDescent="0.35">
      <c r="K54" s="66"/>
    </row>
    <row r="55" spans="5:30" x14ac:dyDescent="0.35">
      <c r="F55" s="185"/>
      <c r="G55" s="185"/>
      <c r="H55" s="185"/>
      <c r="I55" s="185"/>
      <c r="J55" s="185"/>
    </row>
    <row r="57" spans="5:30" x14ac:dyDescent="0.35">
      <c r="E57" s="45"/>
      <c r="F57" s="67"/>
      <c r="G57" s="60"/>
      <c r="H57" s="23"/>
      <c r="I57" s="62"/>
      <c r="J57" s="74"/>
    </row>
    <row r="58" spans="5:30" x14ac:dyDescent="0.35">
      <c r="E58" s="46"/>
      <c r="F58" s="34"/>
      <c r="G58" s="61"/>
      <c r="H58" s="61"/>
      <c r="I58" s="61"/>
    </row>
    <row r="59" spans="5:30" x14ac:dyDescent="0.35">
      <c r="E59" s="46"/>
      <c r="F59" s="21"/>
      <c r="G59" s="61"/>
      <c r="H59" s="61"/>
      <c r="I59" s="61"/>
      <c r="J59" s="61"/>
    </row>
    <row r="60" spans="5:30" x14ac:dyDescent="0.35">
      <c r="E60" s="46"/>
      <c r="F60" s="68"/>
      <c r="G60" s="69"/>
      <c r="H60" s="22"/>
      <c r="I60" s="61"/>
      <c r="J60" s="22"/>
    </row>
    <row r="61" spans="5:30" x14ac:dyDescent="0.35">
      <c r="E61" s="45"/>
      <c r="F61" s="35"/>
      <c r="G61" s="70"/>
      <c r="H61" s="71"/>
      <c r="I61" s="70"/>
      <c r="J61" s="36"/>
    </row>
    <row r="62" spans="5:30" x14ac:dyDescent="0.35">
      <c r="F62" s="47"/>
      <c r="G62" s="47"/>
      <c r="H62" s="47"/>
      <c r="I62" s="47"/>
      <c r="J62" s="47"/>
    </row>
  </sheetData>
  <mergeCells count="16">
    <mergeCell ref="Z43:AD43"/>
    <mergeCell ref="F55:J55"/>
    <mergeCell ref="F3:J3"/>
    <mergeCell ref="K3:O3"/>
    <mergeCell ref="P3:T3"/>
    <mergeCell ref="U3:Y3"/>
    <mergeCell ref="F43:J43"/>
    <mergeCell ref="K43:O43"/>
    <mergeCell ref="P43:T43"/>
    <mergeCell ref="U43:Y43"/>
    <mergeCell ref="Z3:AD3"/>
    <mergeCell ref="F13:J13"/>
    <mergeCell ref="K13:O13"/>
    <mergeCell ref="P13:T13"/>
    <mergeCell ref="U13:Y13"/>
    <mergeCell ref="Z13:AD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 figure</vt:lpstr>
      <vt:lpstr>summary figure_final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Mora</dc:creator>
  <cp:lastModifiedBy>Humberto Mora</cp:lastModifiedBy>
  <cp:lastPrinted>2023-07-15T17:33:22Z</cp:lastPrinted>
  <dcterms:created xsi:type="dcterms:W3CDTF">2023-01-13T17:25:56Z</dcterms:created>
  <dcterms:modified xsi:type="dcterms:W3CDTF">2024-08-08T18:48:02Z</dcterms:modified>
</cp:coreProperties>
</file>