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Ex1.xml" ContentType="application/vnd.ms-office.chartex+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mc:AlternateContent xmlns:mc="http://schemas.openxmlformats.org/markup-compatibility/2006">
    <mc:Choice Requires="x15">
      <x15ac:absPath xmlns:x15ac="http://schemas.microsoft.com/office/spreadsheetml/2010/11/ac" url="https://d.docs.live.net/c61fe391a64327a1/Desktop/"/>
    </mc:Choice>
  </mc:AlternateContent>
  <xr:revisionPtr revIDLastSave="0" documentId="8_{97B36330-673D-4EEB-B7F9-56AD48F56248}" xr6:coauthVersionLast="47" xr6:coauthVersionMax="47" xr10:uidLastSave="{00000000-0000-0000-0000-000000000000}"/>
  <bookViews>
    <workbookView xWindow="-108" yWindow="-108" windowWidth="23256" windowHeight="12456" xr2:uid="{00000000-000D-0000-FFFF-FFFF00000000}"/>
  </bookViews>
  <sheets>
    <sheet name="Dashboard" sheetId="2" r:id="rId1"/>
    <sheet name="Pivot Table" sheetId="4" r:id="rId2"/>
    <sheet name="Transaction" sheetId="1" r:id="rId3"/>
    <sheet name="Data Validation" sheetId="3" r:id="rId4"/>
  </sheets>
  <definedNames>
    <definedName name="_xlchart.v1.0" hidden="1">'Pivot Table'!$K$5:$L$20</definedName>
    <definedName name="_xlchart.v1.1" hidden="1">'Pivot Table'!$M$4</definedName>
    <definedName name="_xlchart.v1.2" hidden="1">'Pivot Table'!$M$5:$M$20</definedName>
    <definedName name="MyPersonalFinanceDashboard">Dashboard!$A$1:$X$39</definedName>
    <definedName name="Slicer_Category">#N/A</definedName>
    <definedName name="Slicer_Dat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P3" i="4" l="1"/>
  <c r="J4" i="4" s="1"/>
  <c r="K34" i="2"/>
  <c r="L34" i="2"/>
  <c r="M34" i="2" s="1"/>
  <c r="K35" i="2"/>
  <c r="L35" i="2"/>
  <c r="M35" i="2" s="1"/>
  <c r="K36" i="2"/>
  <c r="L36" i="2"/>
  <c r="M36" i="2" s="1"/>
  <c r="K37" i="2"/>
  <c r="L37" i="2"/>
  <c r="M37" i="2" s="1"/>
  <c r="K38" i="2"/>
  <c r="L38" i="2"/>
  <c r="M38" i="2" s="1"/>
  <c r="I9" i="1"/>
  <c r="E277" i="1"/>
  <c r="E41" i="1"/>
  <c r="E52" i="1"/>
  <c r="E221" i="1"/>
  <c r="E419" i="1"/>
  <c r="E256" i="1"/>
  <c r="E505" i="1"/>
  <c r="E4" i="1"/>
  <c r="E9" i="1"/>
  <c r="E323" i="1"/>
  <c r="E118" i="1"/>
  <c r="E366" i="1"/>
  <c r="E333" i="1"/>
  <c r="E170" i="1"/>
  <c r="E519" i="1"/>
  <c r="E506" i="1"/>
  <c r="E471" i="1"/>
  <c r="E533" i="1"/>
  <c r="E106" i="1"/>
  <c r="E520" i="1"/>
  <c r="E119" i="1"/>
  <c r="E225" i="1"/>
  <c r="E472" i="1"/>
  <c r="E420" i="1"/>
  <c r="E310" i="1"/>
  <c r="E536" i="1"/>
  <c r="E343" i="1"/>
  <c r="E479" i="1"/>
  <c r="E473" i="1"/>
  <c r="E226" i="1"/>
  <c r="E103" i="1"/>
  <c r="E351" i="1"/>
  <c r="E421" i="1"/>
  <c r="E227" i="1"/>
  <c r="E353" i="1"/>
  <c r="E422" i="1"/>
  <c r="E62" i="1"/>
  <c r="E120" i="1"/>
  <c r="E423" i="1"/>
  <c r="E344" i="1"/>
  <c r="E424" i="1"/>
  <c r="E82" i="1"/>
  <c r="E425" i="1"/>
  <c r="E311" i="1"/>
  <c r="E188" i="1"/>
  <c r="E426" i="1"/>
  <c r="E159" i="1"/>
  <c r="E427" i="1"/>
  <c r="E345" i="1"/>
  <c r="E71" i="1"/>
  <c r="E171" i="1"/>
  <c r="E346" i="1"/>
  <c r="E37" i="1"/>
  <c r="E22" i="1"/>
  <c r="E196" i="1"/>
  <c r="E273" i="1"/>
  <c r="E302" i="1"/>
  <c r="E164" i="1"/>
  <c r="E428" i="1"/>
  <c r="E429" i="1"/>
  <c r="E198" i="1"/>
  <c r="E347" i="1"/>
  <c r="E367" i="1"/>
  <c r="E430" i="1"/>
  <c r="E326" i="1"/>
  <c r="E431" i="1"/>
  <c r="E5" i="1"/>
  <c r="E8" i="1"/>
  <c r="E432" i="1"/>
  <c r="E349" i="1"/>
  <c r="E433" i="1"/>
  <c r="E6" i="1"/>
  <c r="E210" i="1"/>
  <c r="E15" i="1"/>
  <c r="E507" i="1"/>
  <c r="E269" i="1"/>
  <c r="E312" i="1"/>
  <c r="E434" i="1"/>
  <c r="E132" i="1"/>
  <c r="E435" i="1"/>
  <c r="E474" i="1"/>
  <c r="E298" i="1"/>
  <c r="E206" i="1"/>
  <c r="E436" i="1"/>
  <c r="E437" i="1"/>
  <c r="E340" i="1"/>
  <c r="E264" i="1"/>
  <c r="E247" i="1"/>
  <c r="E258" i="1"/>
  <c r="E213" i="1"/>
  <c r="E113" i="1"/>
  <c r="E438" i="1"/>
  <c r="E172" i="1"/>
  <c r="E368" i="1"/>
  <c r="E324" i="1"/>
  <c r="E369" i="1"/>
  <c r="E488" i="1"/>
  <c r="E491" i="1"/>
  <c r="E480" i="1"/>
  <c r="E176" i="1"/>
  <c r="E17" i="1"/>
  <c r="E23" i="1"/>
  <c r="E112" i="1"/>
  <c r="E418" i="1"/>
  <c r="E300" i="1"/>
  <c r="E260" i="1"/>
  <c r="E439" i="1"/>
  <c r="E336" i="1"/>
  <c r="E291" i="1"/>
  <c r="E440" i="1"/>
  <c r="E207" i="1"/>
  <c r="E485" i="1"/>
  <c r="E319" i="1"/>
  <c r="E306" i="1"/>
  <c r="E441" i="1"/>
  <c r="E304" i="1"/>
  <c r="E204" i="1"/>
  <c r="E442" i="1"/>
  <c r="E443" i="1"/>
  <c r="E537" i="1"/>
  <c r="E538" i="1"/>
  <c r="E508" i="1"/>
  <c r="E299" i="1"/>
  <c r="E45" i="1"/>
  <c r="E498" i="1"/>
  <c r="E370" i="1"/>
  <c r="E509" i="1"/>
  <c r="E53" i="1"/>
  <c r="E444" i="1"/>
  <c r="E327" i="1"/>
  <c r="E475" i="1"/>
  <c r="E371" i="1"/>
  <c r="E445" i="1"/>
  <c r="E545" i="1"/>
  <c r="E228" i="1"/>
  <c r="E148" i="1"/>
  <c r="E229" i="1"/>
  <c r="E446" i="1"/>
  <c r="E46" i="1"/>
  <c r="E320" i="1"/>
  <c r="E534" i="1"/>
  <c r="E54" i="1"/>
  <c r="E470" i="1"/>
  <c r="E503" i="1"/>
  <c r="E539" i="1"/>
  <c r="E540" i="1"/>
  <c r="E541" i="1"/>
  <c r="E521" i="1"/>
  <c r="E447" i="1"/>
  <c r="E372" i="1"/>
  <c r="E522" i="1"/>
  <c r="E542" i="1"/>
  <c r="E47" i="1"/>
  <c r="E51" i="1"/>
  <c r="E173" i="1"/>
  <c r="E174" i="1"/>
  <c r="E476" i="1"/>
  <c r="E48" i="1"/>
  <c r="E87" i="1"/>
  <c r="E49" i="1"/>
  <c r="E83" i="1"/>
  <c r="E88" i="1"/>
  <c r="E7" i="1"/>
  <c r="E24" i="1"/>
  <c r="E44" i="1"/>
  <c r="E65" i="1"/>
  <c r="E141" i="1"/>
  <c r="E63" i="1"/>
  <c r="E448" i="1"/>
  <c r="E140" i="1"/>
  <c r="E373" i="1"/>
  <c r="E230" i="1"/>
  <c r="E318" i="1"/>
  <c r="E308" i="1"/>
  <c r="E292" i="1"/>
  <c r="E293" i="1"/>
  <c r="E294" i="1"/>
  <c r="E492" i="1"/>
  <c r="E493" i="1"/>
  <c r="E284" i="1"/>
  <c r="E133" i="1"/>
  <c r="E248" i="1"/>
  <c r="E89" i="1"/>
  <c r="E449" i="1"/>
  <c r="E450" i="1"/>
  <c r="E374" i="1"/>
  <c r="E375" i="1"/>
  <c r="E338" i="1"/>
  <c r="E527" i="1"/>
  <c r="E331" i="1"/>
  <c r="E194" i="1"/>
  <c r="E182" i="1"/>
  <c r="E451" i="1"/>
  <c r="E329" i="1"/>
  <c r="E452" i="1"/>
  <c r="E376" i="1"/>
  <c r="E453" i="1"/>
  <c r="E309" i="1"/>
  <c r="E454" i="1"/>
  <c r="E532" i="1"/>
  <c r="E455" i="1"/>
  <c r="E528" i="1"/>
  <c r="E158" i="1"/>
  <c r="E354" i="1"/>
  <c r="E59" i="1"/>
  <c r="E50" i="1"/>
  <c r="E25" i="1"/>
  <c r="E305" i="1"/>
  <c r="E456" i="1"/>
  <c r="E457" i="1"/>
  <c r="E358" i="1"/>
  <c r="E529" i="1"/>
  <c r="E458" i="1"/>
  <c r="E377" i="1"/>
  <c r="E75" i="1"/>
  <c r="E3" i="1"/>
  <c r="E495" i="1"/>
  <c r="E90" i="1"/>
  <c r="E130" i="1"/>
  <c r="E131" i="1"/>
  <c r="E74" i="1"/>
  <c r="E281" i="1"/>
  <c r="E104" i="1"/>
  <c r="E459" i="1"/>
  <c r="E149" i="1"/>
  <c r="E278" i="1"/>
  <c r="E513" i="1"/>
  <c r="E317" i="1"/>
  <c r="E270" i="1"/>
  <c r="E460" i="1"/>
  <c r="E313" i="1"/>
  <c r="E231" i="1"/>
  <c r="E86" i="1"/>
  <c r="E461" i="1"/>
  <c r="E249" i="1"/>
  <c r="E139" i="1"/>
  <c r="E121" i="1"/>
  <c r="E462" i="1"/>
  <c r="E259" i="1"/>
  <c r="E481" i="1"/>
  <c r="E463" i="1"/>
  <c r="E10" i="1"/>
  <c r="E482" i="1"/>
  <c r="E150" i="1"/>
  <c r="E215" i="1"/>
  <c r="E328" i="1"/>
  <c r="E355" i="1"/>
  <c r="E232" i="1"/>
  <c r="E348" i="1"/>
  <c r="E271" i="1"/>
  <c r="E233" i="1"/>
  <c r="E81" i="1"/>
  <c r="E464" i="1"/>
  <c r="E175" i="1"/>
  <c r="E234" i="1"/>
  <c r="E14" i="1"/>
  <c r="E489" i="1"/>
  <c r="E26" i="1"/>
  <c r="E134" i="1"/>
  <c r="E267" i="1"/>
  <c r="E378" i="1"/>
  <c r="E280" i="1"/>
  <c r="E199" i="1"/>
  <c r="E42" i="1"/>
  <c r="E517" i="1"/>
  <c r="E60" i="1"/>
  <c r="E129" i="1"/>
  <c r="E235" i="1"/>
  <c r="E2" i="1"/>
  <c r="E197" i="1"/>
  <c r="E236" i="1"/>
  <c r="E379" i="1"/>
  <c r="E359" i="1"/>
  <c r="E303" i="1"/>
  <c r="E224" i="1"/>
  <c r="E35" i="1"/>
  <c r="E307" i="1"/>
  <c r="E380" i="1"/>
  <c r="E178" i="1"/>
  <c r="E546" i="1"/>
  <c r="E135" i="1"/>
  <c r="E337" i="1"/>
  <c r="E301" i="1"/>
  <c r="E381" i="1"/>
  <c r="E64" i="1"/>
  <c r="E382" i="1"/>
  <c r="E362" i="1"/>
  <c r="E272" i="1"/>
  <c r="E360" i="1"/>
  <c r="E162" i="1"/>
  <c r="E79" i="1"/>
  <c r="E223" i="1"/>
  <c r="E525" i="1"/>
  <c r="E314" i="1"/>
  <c r="E383" i="1"/>
  <c r="E250" i="1"/>
  <c r="E384" i="1"/>
  <c r="E160" i="1"/>
  <c r="E283" i="1"/>
  <c r="E80" i="1"/>
  <c r="E504" i="1"/>
  <c r="E385" i="1"/>
  <c r="E386" i="1"/>
  <c r="E237" i="1"/>
  <c r="E287" i="1"/>
  <c r="E387" i="1"/>
  <c r="E388" i="1"/>
  <c r="E502" i="1"/>
  <c r="E136" i="1"/>
  <c r="E117" i="1"/>
  <c r="E389" i="1"/>
  <c r="E321" i="1"/>
  <c r="E238" i="1"/>
  <c r="E390" i="1"/>
  <c r="E262" i="1"/>
  <c r="E356" i="1"/>
  <c r="E209" i="1"/>
  <c r="E391" i="1"/>
  <c r="E357" i="1"/>
  <c r="E28" i="1"/>
  <c r="E27" i="1"/>
  <c r="E392" i="1"/>
  <c r="E417" i="1"/>
  <c r="E220" i="1"/>
  <c r="E127" i="1"/>
  <c r="E352" i="1"/>
  <c r="E393" i="1"/>
  <c r="E214" i="1"/>
  <c r="E394" i="1"/>
  <c r="E202" i="1"/>
  <c r="E151" i="1"/>
  <c r="E395" i="1"/>
  <c r="E146" i="1"/>
  <c r="E186" i="1"/>
  <c r="E219" i="1"/>
  <c r="E239" i="1"/>
  <c r="E240" i="1"/>
  <c r="E18" i="1"/>
  <c r="E122" i="1"/>
  <c r="E152" i="1"/>
  <c r="E128" i="1"/>
  <c r="E116" i="1"/>
  <c r="E483" i="1"/>
  <c r="E268" i="1"/>
  <c r="E184" i="1"/>
  <c r="E295" i="1"/>
  <c r="E543" i="1"/>
  <c r="E11" i="1"/>
  <c r="E396" i="1"/>
  <c r="E315" i="1"/>
  <c r="E115" i="1"/>
  <c r="E147" i="1"/>
  <c r="E153" i="1"/>
  <c r="E154" i="1"/>
  <c r="E261" i="1"/>
  <c r="E155" i="1"/>
  <c r="E137" i="1"/>
  <c r="E91" i="1"/>
  <c r="E92" i="1"/>
  <c r="E285" i="1"/>
  <c r="E163" i="1"/>
  <c r="E397" i="1"/>
  <c r="E251" i="1"/>
  <c r="E486" i="1"/>
  <c r="E167" i="1"/>
  <c r="E398" i="1"/>
  <c r="E108" i="1"/>
  <c r="E107" i="1"/>
  <c r="E399" i="1"/>
  <c r="E156" i="1"/>
  <c r="E57" i="1"/>
  <c r="E93" i="1"/>
  <c r="E400" i="1"/>
  <c r="E279" i="1"/>
  <c r="E341" i="1"/>
  <c r="E241" i="1"/>
  <c r="E401" i="1"/>
  <c r="E364" i="1"/>
  <c r="E496" i="1"/>
  <c r="E402" i="1"/>
  <c r="E195" i="1"/>
  <c r="E501" i="1"/>
  <c r="E109" i="1"/>
  <c r="E403" i="1"/>
  <c r="E38" i="1"/>
  <c r="E514" i="1"/>
  <c r="E66" i="1"/>
  <c r="E94" i="1"/>
  <c r="E16" i="1"/>
  <c r="E365" i="1"/>
  <c r="E332" i="1"/>
  <c r="E95" i="1"/>
  <c r="E404" i="1"/>
  <c r="E84" i="1"/>
  <c r="E405" i="1"/>
  <c r="E322" i="1"/>
  <c r="E55" i="1"/>
  <c r="E524" i="1"/>
  <c r="E67" i="1"/>
  <c r="E32" i="1"/>
  <c r="E145" i="1"/>
  <c r="E363" i="1"/>
  <c r="E335" i="1"/>
  <c r="E530" i="1"/>
  <c r="E406" i="1"/>
  <c r="E526" i="1"/>
  <c r="E547" i="1"/>
  <c r="E361" i="1"/>
  <c r="E96" i="1"/>
  <c r="E544" i="1"/>
  <c r="E330" i="1"/>
  <c r="E407" i="1"/>
  <c r="E105" i="1"/>
  <c r="E144" i="1"/>
  <c r="E97" i="1"/>
  <c r="E252" i="1"/>
  <c r="E143" i="1"/>
  <c r="E408" i="1"/>
  <c r="E409" i="1"/>
  <c r="E98" i="1"/>
  <c r="E342" i="1"/>
  <c r="E177" i="1"/>
  <c r="E410" i="1"/>
  <c r="E192" i="1"/>
  <c r="E316" i="1"/>
  <c r="E465" i="1"/>
  <c r="E535" i="1"/>
  <c r="E169" i="1"/>
  <c r="E411" i="1"/>
  <c r="E523" i="1"/>
  <c r="E29" i="1"/>
  <c r="E39" i="1"/>
  <c r="E515" i="1"/>
  <c r="E189" i="1"/>
  <c r="E56" i="1"/>
  <c r="E99" i="1"/>
  <c r="E21" i="1"/>
  <c r="E85" i="1"/>
  <c r="E466" i="1"/>
  <c r="E484" i="1"/>
  <c r="E412" i="1"/>
  <c r="E242" i="1"/>
  <c r="E183" i="1"/>
  <c r="E499" i="1"/>
  <c r="E477" i="1"/>
  <c r="E203" i="1"/>
  <c r="E243" i="1"/>
  <c r="E244" i="1"/>
  <c r="E217" i="1"/>
  <c r="E255" i="1"/>
  <c r="E138" i="1"/>
  <c r="E142" i="1"/>
  <c r="E100" i="1"/>
  <c r="E114" i="1"/>
  <c r="E289" i="1"/>
  <c r="E290" i="1"/>
  <c r="E518" i="1"/>
  <c r="E325" i="1"/>
  <c r="E190" i="1"/>
  <c r="E34" i="1"/>
  <c r="E101" i="1"/>
  <c r="E161" i="1"/>
  <c r="E33" i="1"/>
  <c r="E212" i="1"/>
  <c r="E61" i="1"/>
  <c r="E531" i="1"/>
  <c r="E263" i="1"/>
  <c r="E510" i="1"/>
  <c r="E30" i="1"/>
  <c r="E490" i="1"/>
  <c r="E253" i="1"/>
  <c r="E350" i="1"/>
  <c r="E180" i="1"/>
  <c r="E288" i="1"/>
  <c r="E76" i="1"/>
  <c r="E339" i="1"/>
  <c r="E413" i="1"/>
  <c r="E245" i="1"/>
  <c r="E276" i="1"/>
  <c r="E72" i="1"/>
  <c r="E246" i="1"/>
  <c r="E414" i="1"/>
  <c r="E181" i="1"/>
  <c r="E68" i="1"/>
  <c r="E257" i="1"/>
  <c r="E165" i="1"/>
  <c r="E69" i="1"/>
  <c r="E296" i="1"/>
  <c r="E415" i="1"/>
  <c r="E166" i="1"/>
  <c r="E193" i="1"/>
  <c r="E205" i="1"/>
  <c r="E73" i="1"/>
  <c r="E191" i="1"/>
  <c r="E77" i="1"/>
  <c r="E102" i="1"/>
  <c r="E282" i="1"/>
  <c r="E494" i="1"/>
  <c r="E511" i="1"/>
  <c r="E211" i="1"/>
  <c r="E12" i="1"/>
  <c r="E218" i="1"/>
  <c r="E19" i="1"/>
  <c r="E497" i="1"/>
  <c r="E168" i="1"/>
  <c r="E157" i="1"/>
  <c r="E31" i="1"/>
  <c r="E548" i="1"/>
  <c r="E20" i="1"/>
  <c r="E200" i="1"/>
  <c r="E13" i="1"/>
  <c r="E254" i="1"/>
  <c r="E286" i="1"/>
  <c r="E266" i="1"/>
  <c r="E70" i="1"/>
  <c r="E78" i="1"/>
  <c r="E297" i="1"/>
  <c r="E222" i="1"/>
  <c r="E216" i="1"/>
  <c r="E110" i="1"/>
  <c r="E512" i="1"/>
  <c r="E274" i="1"/>
  <c r="E265" i="1"/>
  <c r="E111" i="1"/>
  <c r="E187" i="1"/>
  <c r="E125" i="1"/>
  <c r="E126" i="1"/>
  <c r="E478" i="1"/>
  <c r="E334" i="1"/>
  <c r="E467" i="1"/>
  <c r="E275" i="1"/>
  <c r="E201" i="1"/>
  <c r="E123" i="1"/>
  <c r="E185" i="1"/>
  <c r="E416" i="1"/>
  <c r="E208" i="1"/>
  <c r="E468" i="1"/>
  <c r="E124" i="1"/>
  <c r="E43" i="1"/>
  <c r="E36" i="1"/>
  <c r="E469" i="1"/>
  <c r="E487" i="1"/>
  <c r="E500" i="1"/>
  <c r="E40" i="1"/>
  <c r="E516" i="1"/>
  <c r="E179" i="1"/>
  <c r="E58" i="1"/>
  <c r="I52" i="1"/>
  <c r="J41" i="1"/>
  <c r="J52" i="1"/>
  <c r="J256" i="1"/>
  <c r="J505" i="1"/>
  <c r="J4" i="1"/>
  <c r="J9" i="1"/>
  <c r="J118" i="1"/>
  <c r="J170" i="1"/>
  <c r="J519" i="1"/>
  <c r="J506" i="1"/>
  <c r="J533" i="1"/>
  <c r="J106" i="1"/>
  <c r="J520" i="1"/>
  <c r="J119" i="1"/>
  <c r="J536" i="1"/>
  <c r="J103" i="1"/>
  <c r="J227" i="1"/>
  <c r="J120" i="1"/>
  <c r="J82" i="1"/>
  <c r="J159" i="1"/>
  <c r="J171" i="1"/>
  <c r="J37" i="1"/>
  <c r="J22" i="1"/>
  <c r="J164" i="1"/>
  <c r="J5" i="1"/>
  <c r="J8" i="1"/>
  <c r="J6" i="1"/>
  <c r="J210" i="1"/>
  <c r="J15" i="1"/>
  <c r="J507" i="1"/>
  <c r="J132" i="1"/>
  <c r="J172" i="1"/>
  <c r="J488" i="1"/>
  <c r="J491" i="1"/>
  <c r="J176" i="1"/>
  <c r="J17" i="1"/>
  <c r="J23" i="1"/>
  <c r="J485" i="1"/>
  <c r="J319" i="1"/>
  <c r="J306" i="1"/>
  <c r="J537" i="1"/>
  <c r="J538" i="1"/>
  <c r="J508" i="1"/>
  <c r="J498" i="1"/>
  <c r="J509" i="1"/>
  <c r="J53" i="1"/>
  <c r="J545" i="1"/>
  <c r="J148" i="1"/>
  <c r="J534" i="1"/>
  <c r="J54" i="1"/>
  <c r="J503" i="1"/>
  <c r="J539" i="1"/>
  <c r="J540" i="1"/>
  <c r="J541" i="1"/>
  <c r="J521" i="1"/>
  <c r="J522" i="1"/>
  <c r="J542" i="1"/>
  <c r="J51" i="1"/>
  <c r="J173" i="1"/>
  <c r="J174" i="1"/>
  <c r="J87" i="1"/>
  <c r="J49" i="1"/>
  <c r="J83" i="1"/>
  <c r="J88" i="1"/>
  <c r="J7" i="1"/>
  <c r="J24" i="1"/>
  <c r="J44" i="1"/>
  <c r="J65" i="1"/>
  <c r="J141" i="1"/>
  <c r="J63" i="1"/>
  <c r="J140" i="1"/>
  <c r="J318" i="1"/>
  <c r="J308" i="1"/>
  <c r="J294" i="1"/>
  <c r="J492" i="1"/>
  <c r="J493" i="1"/>
  <c r="J284" i="1"/>
  <c r="J133" i="1"/>
  <c r="J89" i="1"/>
  <c r="J527" i="1"/>
  <c r="J194" i="1"/>
  <c r="J182" i="1"/>
  <c r="J532" i="1"/>
  <c r="J528" i="1"/>
  <c r="J158" i="1"/>
  <c r="J25" i="1"/>
  <c r="J305" i="1"/>
  <c r="J529" i="1"/>
  <c r="J3" i="1"/>
  <c r="J495" i="1"/>
  <c r="J90" i="1"/>
  <c r="J130" i="1"/>
  <c r="J131" i="1"/>
  <c r="J74" i="1"/>
  <c r="J104" i="1"/>
  <c r="J149" i="1"/>
  <c r="J278" i="1"/>
  <c r="J513" i="1"/>
  <c r="J86" i="1"/>
  <c r="J139" i="1"/>
  <c r="J121" i="1"/>
  <c r="J10" i="1"/>
  <c r="J150" i="1"/>
  <c r="J215" i="1"/>
  <c r="J328" i="1"/>
  <c r="J81" i="1"/>
  <c r="J175" i="1"/>
  <c r="J14" i="1"/>
  <c r="J489" i="1"/>
  <c r="J26" i="1"/>
  <c r="J134" i="1"/>
  <c r="J42" i="1"/>
  <c r="J517" i="1"/>
  <c r="J60" i="1"/>
  <c r="J129" i="1"/>
  <c r="J2" i="1"/>
  <c r="J178" i="1"/>
  <c r="J546" i="1"/>
  <c r="J135" i="1"/>
  <c r="J64" i="1"/>
  <c r="J162" i="1"/>
  <c r="J525" i="1"/>
  <c r="J160" i="1"/>
  <c r="J80" i="1"/>
  <c r="J504" i="1"/>
  <c r="J502" i="1"/>
  <c r="J136" i="1"/>
  <c r="J117" i="1"/>
  <c r="J28" i="1"/>
  <c r="J27" i="1"/>
  <c r="J127" i="1"/>
  <c r="J151" i="1"/>
  <c r="J186" i="1"/>
  <c r="J18" i="1"/>
  <c r="J122" i="1"/>
  <c r="J152" i="1"/>
  <c r="J128" i="1"/>
  <c r="J116" i="1"/>
  <c r="J543" i="1"/>
  <c r="J11" i="1"/>
  <c r="J115" i="1"/>
  <c r="J147" i="1"/>
  <c r="J153" i="1"/>
  <c r="J154" i="1"/>
  <c r="J155" i="1"/>
  <c r="J137" i="1"/>
  <c r="J91" i="1"/>
  <c r="J92" i="1"/>
  <c r="J163" i="1"/>
  <c r="J486" i="1"/>
  <c r="J167" i="1"/>
  <c r="J108" i="1"/>
  <c r="J107" i="1"/>
  <c r="J156" i="1"/>
  <c r="J93" i="1"/>
  <c r="J496" i="1"/>
  <c r="J501" i="1"/>
  <c r="J109" i="1"/>
  <c r="J38" i="1"/>
  <c r="J514" i="1"/>
  <c r="J66" i="1"/>
  <c r="J94" i="1"/>
  <c r="J16" i="1"/>
  <c r="J95" i="1"/>
  <c r="J84" i="1"/>
  <c r="J55" i="1"/>
  <c r="J524" i="1"/>
  <c r="J67" i="1"/>
  <c r="J32" i="1"/>
  <c r="J145" i="1"/>
  <c r="J530" i="1"/>
  <c r="J526" i="1"/>
  <c r="J547" i="1"/>
  <c r="J96" i="1"/>
  <c r="J544" i="1"/>
  <c r="J105" i="1"/>
  <c r="J144" i="1"/>
  <c r="J97" i="1"/>
  <c r="J143" i="1"/>
  <c r="J98" i="1"/>
  <c r="J342" i="1"/>
  <c r="J177" i="1"/>
  <c r="J535" i="1"/>
  <c r="J169" i="1"/>
  <c r="J523" i="1"/>
  <c r="J29" i="1"/>
  <c r="J39" i="1"/>
  <c r="J515" i="1"/>
  <c r="J56" i="1"/>
  <c r="J99" i="1"/>
  <c r="J21" i="1"/>
  <c r="J85" i="1"/>
  <c r="J484" i="1"/>
  <c r="J499" i="1"/>
  <c r="J138" i="1"/>
  <c r="J142" i="1"/>
  <c r="J100" i="1"/>
  <c r="J518" i="1"/>
  <c r="J34" i="1"/>
  <c r="J101" i="1"/>
  <c r="J161" i="1"/>
  <c r="J33" i="1"/>
  <c r="J61" i="1"/>
  <c r="J531" i="1"/>
  <c r="J510" i="1"/>
  <c r="J30" i="1"/>
  <c r="J490" i="1"/>
  <c r="J180" i="1"/>
  <c r="J76" i="1"/>
  <c r="J72" i="1"/>
  <c r="J181" i="1"/>
  <c r="J68" i="1"/>
  <c r="J165" i="1"/>
  <c r="J69" i="1"/>
  <c r="J296" i="1"/>
  <c r="J415" i="1"/>
  <c r="J166" i="1"/>
  <c r="J73" i="1"/>
  <c r="J77" i="1"/>
  <c r="J102" i="1"/>
  <c r="J494" i="1"/>
  <c r="J511" i="1"/>
  <c r="J12" i="1"/>
  <c r="J19" i="1"/>
  <c r="J497" i="1"/>
  <c r="J168" i="1"/>
  <c r="J157" i="1"/>
  <c r="J31" i="1"/>
  <c r="J548" i="1"/>
  <c r="J20" i="1"/>
  <c r="J13" i="1"/>
  <c r="J70" i="1"/>
  <c r="J78" i="1"/>
  <c r="J297" i="1"/>
  <c r="J110" i="1"/>
  <c r="J512" i="1"/>
  <c r="J111" i="1"/>
  <c r="J125" i="1"/>
  <c r="J126" i="1"/>
  <c r="J123" i="1"/>
  <c r="J124" i="1"/>
  <c r="J43" i="1"/>
  <c r="J36" i="1"/>
  <c r="J487" i="1"/>
  <c r="J500" i="1"/>
  <c r="J40" i="1"/>
  <c r="J516" i="1"/>
  <c r="J179" i="1"/>
  <c r="J58" i="1"/>
  <c r="I41" i="1"/>
  <c r="I4" i="1"/>
  <c r="I118" i="1"/>
  <c r="I170" i="1"/>
  <c r="I519" i="1"/>
  <c r="I506" i="1"/>
  <c r="I533" i="1"/>
  <c r="I106" i="1"/>
  <c r="I520" i="1"/>
  <c r="I119" i="1"/>
  <c r="I536" i="1"/>
  <c r="I103" i="1"/>
  <c r="I62" i="1"/>
  <c r="I120" i="1"/>
  <c r="I82" i="1"/>
  <c r="I159" i="1"/>
  <c r="I71" i="1"/>
  <c r="I171" i="1"/>
  <c r="I37" i="1"/>
  <c r="I22" i="1"/>
  <c r="I164" i="1"/>
  <c r="I5" i="1"/>
  <c r="I8" i="1"/>
  <c r="I6" i="1"/>
  <c r="I15" i="1"/>
  <c r="I507" i="1"/>
  <c r="I132" i="1"/>
  <c r="I113" i="1"/>
  <c r="I172" i="1"/>
  <c r="I488" i="1"/>
  <c r="I491" i="1"/>
  <c r="I176" i="1"/>
  <c r="I17" i="1"/>
  <c r="I23" i="1"/>
  <c r="I112" i="1"/>
  <c r="I485" i="1"/>
  <c r="I537" i="1"/>
  <c r="I538" i="1"/>
  <c r="I508" i="1"/>
  <c r="I45" i="1"/>
  <c r="I498" i="1"/>
  <c r="I509" i="1"/>
  <c r="I53" i="1"/>
  <c r="I545" i="1"/>
  <c r="I148" i="1"/>
  <c r="I46" i="1"/>
  <c r="I503" i="1"/>
  <c r="I539" i="1"/>
  <c r="I540" i="1"/>
  <c r="I541" i="1"/>
  <c r="I521" i="1"/>
  <c r="I522" i="1"/>
  <c r="I542" i="1"/>
  <c r="I47" i="1"/>
  <c r="I173" i="1"/>
  <c r="I174" i="1"/>
  <c r="I48" i="1"/>
  <c r="I87" i="1"/>
  <c r="I49" i="1"/>
  <c r="I83" i="1"/>
  <c r="I88" i="1"/>
  <c r="I7" i="1"/>
  <c r="I24" i="1"/>
  <c r="I65" i="1"/>
  <c r="I141" i="1"/>
  <c r="I63" i="1"/>
  <c r="I140" i="1"/>
  <c r="I492" i="1"/>
  <c r="I133" i="1"/>
  <c r="I89" i="1"/>
  <c r="I527" i="1"/>
  <c r="I532" i="1"/>
  <c r="I528" i="1"/>
  <c r="I158" i="1"/>
  <c r="I59" i="1"/>
  <c r="I50" i="1"/>
  <c r="I25" i="1"/>
  <c r="I529" i="1"/>
  <c r="I75" i="1"/>
  <c r="I3" i="1"/>
  <c r="I495" i="1"/>
  <c r="I90" i="1"/>
  <c r="I74" i="1"/>
  <c r="I104" i="1"/>
  <c r="I513" i="1"/>
  <c r="I86" i="1"/>
  <c r="I139" i="1"/>
  <c r="I121" i="1"/>
  <c r="I10" i="1"/>
  <c r="I150" i="1"/>
  <c r="I81" i="1"/>
  <c r="I14" i="1"/>
  <c r="I489" i="1"/>
  <c r="I26" i="1"/>
  <c r="I42" i="1"/>
  <c r="I517" i="1"/>
  <c r="I60" i="1"/>
  <c r="I129" i="1"/>
  <c r="I2" i="1"/>
  <c r="I35" i="1"/>
  <c r="I178" i="1"/>
  <c r="I546" i="1"/>
  <c r="I135" i="1"/>
  <c r="I64" i="1"/>
  <c r="I162" i="1"/>
  <c r="I79" i="1"/>
  <c r="I525" i="1"/>
  <c r="I160" i="1"/>
  <c r="I80" i="1"/>
  <c r="I504" i="1"/>
  <c r="I502" i="1"/>
  <c r="I136" i="1"/>
  <c r="I117" i="1"/>
  <c r="I28" i="1"/>
  <c r="I27" i="1"/>
  <c r="I127" i="1"/>
  <c r="I151" i="1"/>
  <c r="I146" i="1"/>
  <c r="I18" i="1"/>
  <c r="I122" i="1"/>
  <c r="I152" i="1"/>
  <c r="I128" i="1"/>
  <c r="I116" i="1"/>
  <c r="I543" i="1"/>
  <c r="I11" i="1"/>
  <c r="I115" i="1"/>
  <c r="I147" i="1"/>
  <c r="I153" i="1"/>
  <c r="I154" i="1"/>
  <c r="I155" i="1"/>
  <c r="I137" i="1"/>
  <c r="I91" i="1"/>
  <c r="I163" i="1"/>
  <c r="I486" i="1"/>
  <c r="I167" i="1"/>
  <c r="I108" i="1"/>
  <c r="I107" i="1"/>
  <c r="I156" i="1"/>
  <c r="I57" i="1"/>
  <c r="I496" i="1"/>
  <c r="I501" i="1"/>
  <c r="I109" i="1"/>
  <c r="I38" i="1"/>
  <c r="I514" i="1"/>
  <c r="I66" i="1"/>
  <c r="I16" i="1"/>
  <c r="I95" i="1"/>
  <c r="I84" i="1"/>
  <c r="I55" i="1"/>
  <c r="I524" i="1"/>
  <c r="I67" i="1"/>
  <c r="I32" i="1"/>
  <c r="I145" i="1"/>
  <c r="I530" i="1"/>
  <c r="I526" i="1"/>
  <c r="I547" i="1"/>
  <c r="I96" i="1"/>
  <c r="I544" i="1"/>
  <c r="I105" i="1"/>
  <c r="I144" i="1"/>
  <c r="I97" i="1"/>
  <c r="I143" i="1"/>
  <c r="I98" i="1"/>
  <c r="I177" i="1"/>
  <c r="I535" i="1"/>
  <c r="I169" i="1"/>
  <c r="I523" i="1"/>
  <c r="I29" i="1"/>
  <c r="I39" i="1"/>
  <c r="I515" i="1"/>
  <c r="I56" i="1"/>
  <c r="I99" i="1"/>
  <c r="I21" i="1"/>
  <c r="I85" i="1"/>
  <c r="I499" i="1"/>
  <c r="I138" i="1"/>
  <c r="I142" i="1"/>
  <c r="I100" i="1"/>
  <c r="I114" i="1"/>
  <c r="I518" i="1"/>
  <c r="I34" i="1"/>
  <c r="I101" i="1"/>
  <c r="I33" i="1"/>
  <c r="I61" i="1"/>
  <c r="I531" i="1"/>
  <c r="I510" i="1"/>
  <c r="I30" i="1"/>
  <c r="I490" i="1"/>
  <c r="I180" i="1"/>
  <c r="I76" i="1"/>
  <c r="I72" i="1"/>
  <c r="I181" i="1"/>
  <c r="I68" i="1"/>
  <c r="I165" i="1"/>
  <c r="I69" i="1"/>
  <c r="I166" i="1"/>
  <c r="I73" i="1"/>
  <c r="I77" i="1"/>
  <c r="I102" i="1"/>
  <c r="I494" i="1"/>
  <c r="I511" i="1"/>
  <c r="I12" i="1"/>
  <c r="I19" i="1"/>
  <c r="I497" i="1"/>
  <c r="I168" i="1"/>
  <c r="I31" i="1"/>
  <c r="I548" i="1"/>
  <c r="I20" i="1"/>
  <c r="I13" i="1"/>
  <c r="I70" i="1"/>
  <c r="I78" i="1"/>
  <c r="I110" i="1"/>
  <c r="I512" i="1"/>
  <c r="I111" i="1"/>
  <c r="I125" i="1"/>
  <c r="I126" i="1"/>
  <c r="I124" i="1"/>
  <c r="I43" i="1"/>
  <c r="I36" i="1"/>
  <c r="I487" i="1"/>
  <c r="I500" i="1"/>
  <c r="I40" i="1"/>
  <c r="I516" i="1"/>
  <c r="I179" i="1"/>
  <c r="I58" i="1"/>
  <c r="G52" i="1"/>
  <c r="G221" i="1"/>
  <c r="G419" i="1"/>
  <c r="G256" i="1"/>
  <c r="G505" i="1"/>
  <c r="G4" i="1"/>
  <c r="G9" i="1"/>
  <c r="G323" i="1"/>
  <c r="G118" i="1"/>
  <c r="G366" i="1"/>
  <c r="G333" i="1"/>
  <c r="G170" i="1"/>
  <c r="G519" i="1"/>
  <c r="G506" i="1"/>
  <c r="G471" i="1"/>
  <c r="G533" i="1"/>
  <c r="G106" i="1"/>
  <c r="G520" i="1"/>
  <c r="G119" i="1"/>
  <c r="G225" i="1"/>
  <c r="G472" i="1"/>
  <c r="G420" i="1"/>
  <c r="G310" i="1"/>
  <c r="G536" i="1"/>
  <c r="G343" i="1"/>
  <c r="G479" i="1"/>
  <c r="G473" i="1"/>
  <c r="G226" i="1"/>
  <c r="G103" i="1"/>
  <c r="G351" i="1"/>
  <c r="G421" i="1"/>
  <c r="G227" i="1"/>
  <c r="G353" i="1"/>
  <c r="G422" i="1"/>
  <c r="G62" i="1"/>
  <c r="G120" i="1"/>
  <c r="G423" i="1"/>
  <c r="G344" i="1"/>
  <c r="G424" i="1"/>
  <c r="G82" i="1"/>
  <c r="G425" i="1"/>
  <c r="G311" i="1"/>
  <c r="G188" i="1"/>
  <c r="G426" i="1"/>
  <c r="G159" i="1"/>
  <c r="G427" i="1"/>
  <c r="G345" i="1"/>
  <c r="G71" i="1"/>
  <c r="G171" i="1"/>
  <c r="G346" i="1"/>
  <c r="G37" i="1"/>
  <c r="G22" i="1"/>
  <c r="G196" i="1"/>
  <c r="G273" i="1"/>
  <c r="G302" i="1"/>
  <c r="G164" i="1"/>
  <c r="G428" i="1"/>
  <c r="G429" i="1"/>
  <c r="G198" i="1"/>
  <c r="G347" i="1"/>
  <c r="G367" i="1"/>
  <c r="G430" i="1"/>
  <c r="G326" i="1"/>
  <c r="G431" i="1"/>
  <c r="G5" i="1"/>
  <c r="G8" i="1"/>
  <c r="G432" i="1"/>
  <c r="G349" i="1"/>
  <c r="G433" i="1"/>
  <c r="G6" i="1"/>
  <c r="G210" i="1"/>
  <c r="G15" i="1"/>
  <c r="G507" i="1"/>
  <c r="G269" i="1"/>
  <c r="G312" i="1"/>
  <c r="G434" i="1"/>
  <c r="G132" i="1"/>
  <c r="G435" i="1"/>
  <c r="G474" i="1"/>
  <c r="G298" i="1"/>
  <c r="G206" i="1"/>
  <c r="G436" i="1"/>
  <c r="G437" i="1"/>
  <c r="G340" i="1"/>
  <c r="G264" i="1"/>
  <c r="G247" i="1"/>
  <c r="G258" i="1"/>
  <c r="G213" i="1"/>
  <c r="G113" i="1"/>
  <c r="G438" i="1"/>
  <c r="G172" i="1"/>
  <c r="G368" i="1"/>
  <c r="G324" i="1"/>
  <c r="G369" i="1"/>
  <c r="G488" i="1"/>
  <c r="G491" i="1"/>
  <c r="G480" i="1"/>
  <c r="G176" i="1"/>
  <c r="G17" i="1"/>
  <c r="G23" i="1"/>
  <c r="G112" i="1"/>
  <c r="G418" i="1"/>
  <c r="G300" i="1"/>
  <c r="G260" i="1"/>
  <c r="G439" i="1"/>
  <c r="G336" i="1"/>
  <c r="G291" i="1"/>
  <c r="G440" i="1"/>
  <c r="G207" i="1"/>
  <c r="G485" i="1"/>
  <c r="G319" i="1"/>
  <c r="G306" i="1"/>
  <c r="G441" i="1"/>
  <c r="G304" i="1"/>
  <c r="G204" i="1"/>
  <c r="G442" i="1"/>
  <c r="G443" i="1"/>
  <c r="G537" i="1"/>
  <c r="G538" i="1"/>
  <c r="G508" i="1"/>
  <c r="G299" i="1"/>
  <c r="G45" i="1"/>
  <c r="G498" i="1"/>
  <c r="G370" i="1"/>
  <c r="G509" i="1"/>
  <c r="G53" i="1"/>
  <c r="G444" i="1"/>
  <c r="G327" i="1"/>
  <c r="G475" i="1"/>
  <c r="G371" i="1"/>
  <c r="G445" i="1"/>
  <c r="G545" i="1"/>
  <c r="G228" i="1"/>
  <c r="G148" i="1"/>
  <c r="G229" i="1"/>
  <c r="G446" i="1"/>
  <c r="G46" i="1"/>
  <c r="G320" i="1"/>
  <c r="G534" i="1"/>
  <c r="G54" i="1"/>
  <c r="G470" i="1"/>
  <c r="G503" i="1"/>
  <c r="G539" i="1"/>
  <c r="G540" i="1"/>
  <c r="G541" i="1"/>
  <c r="G521" i="1"/>
  <c r="G447" i="1"/>
  <c r="G372" i="1"/>
  <c r="G522" i="1"/>
  <c r="G542" i="1"/>
  <c r="G47" i="1"/>
  <c r="G51" i="1"/>
  <c r="G173" i="1"/>
  <c r="G174" i="1"/>
  <c r="G476" i="1"/>
  <c r="G48" i="1"/>
  <c r="G87" i="1"/>
  <c r="G49" i="1"/>
  <c r="G83" i="1"/>
  <c r="G88" i="1"/>
  <c r="G7" i="1"/>
  <c r="G24" i="1"/>
  <c r="G44" i="1"/>
  <c r="G65" i="1"/>
  <c r="G141" i="1"/>
  <c r="G63" i="1"/>
  <c r="G448" i="1"/>
  <c r="G140" i="1"/>
  <c r="G373" i="1"/>
  <c r="G230" i="1"/>
  <c r="G318" i="1"/>
  <c r="G308" i="1"/>
  <c r="G292" i="1"/>
  <c r="G293" i="1"/>
  <c r="G294" i="1"/>
  <c r="G492" i="1"/>
  <c r="G493" i="1"/>
  <c r="G284" i="1"/>
  <c r="G133" i="1"/>
  <c r="G248" i="1"/>
  <c r="G89" i="1"/>
  <c r="G449" i="1"/>
  <c r="G450" i="1"/>
  <c r="G374" i="1"/>
  <c r="G375" i="1"/>
  <c r="G338" i="1"/>
  <c r="G527" i="1"/>
  <c r="G331" i="1"/>
  <c r="G194" i="1"/>
  <c r="G182" i="1"/>
  <c r="G451" i="1"/>
  <c r="G329" i="1"/>
  <c r="G452" i="1"/>
  <c r="G376" i="1"/>
  <c r="G453" i="1"/>
  <c r="G309" i="1"/>
  <c r="G454" i="1"/>
  <c r="G532" i="1"/>
  <c r="G455" i="1"/>
  <c r="G528" i="1"/>
  <c r="G158" i="1"/>
  <c r="G354" i="1"/>
  <c r="G59" i="1"/>
  <c r="G50" i="1"/>
  <c r="G25" i="1"/>
  <c r="G305" i="1"/>
  <c r="G456" i="1"/>
  <c r="G457" i="1"/>
  <c r="G358" i="1"/>
  <c r="G529" i="1"/>
  <c r="G458" i="1"/>
  <c r="G377" i="1"/>
  <c r="G75" i="1"/>
  <c r="G3" i="1"/>
  <c r="G495" i="1"/>
  <c r="G90" i="1"/>
  <c r="G130" i="1"/>
  <c r="G131" i="1"/>
  <c r="G74" i="1"/>
  <c r="G281" i="1"/>
  <c r="G104" i="1"/>
  <c r="G459" i="1"/>
  <c r="G149" i="1"/>
  <c r="G278" i="1"/>
  <c r="G513" i="1"/>
  <c r="G317" i="1"/>
  <c r="G270" i="1"/>
  <c r="G460" i="1"/>
  <c r="G313" i="1"/>
  <c r="G231" i="1"/>
  <c r="G86" i="1"/>
  <c r="G461" i="1"/>
  <c r="G249" i="1"/>
  <c r="G139" i="1"/>
  <c r="G121" i="1"/>
  <c r="G462" i="1"/>
  <c r="G259" i="1"/>
  <c r="G481" i="1"/>
  <c r="G463" i="1"/>
  <c r="G10" i="1"/>
  <c r="G482" i="1"/>
  <c r="G150" i="1"/>
  <c r="G215" i="1"/>
  <c r="G328" i="1"/>
  <c r="G355" i="1"/>
  <c r="G232" i="1"/>
  <c r="G348" i="1"/>
  <c r="G271" i="1"/>
  <c r="G233" i="1"/>
  <c r="G81" i="1"/>
  <c r="G464" i="1"/>
  <c r="G175" i="1"/>
  <c r="G234" i="1"/>
  <c r="G14" i="1"/>
  <c r="G489" i="1"/>
  <c r="G26" i="1"/>
  <c r="G134" i="1"/>
  <c r="G267" i="1"/>
  <c r="G378" i="1"/>
  <c r="G280" i="1"/>
  <c r="G199" i="1"/>
  <c r="G42" i="1"/>
  <c r="G517" i="1"/>
  <c r="G60" i="1"/>
  <c r="G129" i="1"/>
  <c r="G235" i="1"/>
  <c r="G2" i="1"/>
  <c r="G197" i="1"/>
  <c r="G236" i="1"/>
  <c r="G379" i="1"/>
  <c r="G359" i="1"/>
  <c r="G303" i="1"/>
  <c r="G224" i="1"/>
  <c r="G35" i="1"/>
  <c r="G307" i="1"/>
  <c r="G380" i="1"/>
  <c r="G178" i="1"/>
  <c r="G546" i="1"/>
  <c r="G135" i="1"/>
  <c r="G337" i="1"/>
  <c r="G301" i="1"/>
  <c r="G381" i="1"/>
  <c r="G64" i="1"/>
  <c r="G382" i="1"/>
  <c r="G362" i="1"/>
  <c r="G272" i="1"/>
  <c r="G360" i="1"/>
  <c r="G162" i="1"/>
  <c r="G79" i="1"/>
  <c r="G223" i="1"/>
  <c r="G525" i="1"/>
  <c r="G314" i="1"/>
  <c r="G383" i="1"/>
  <c r="G250" i="1"/>
  <c r="G384" i="1"/>
  <c r="G160" i="1"/>
  <c r="G283" i="1"/>
  <c r="G80" i="1"/>
  <c r="G504" i="1"/>
  <c r="G385" i="1"/>
  <c r="G386" i="1"/>
  <c r="G237" i="1"/>
  <c r="G287" i="1"/>
  <c r="G387" i="1"/>
  <c r="G388" i="1"/>
  <c r="G502" i="1"/>
  <c r="G136" i="1"/>
  <c r="G117" i="1"/>
  <c r="G389" i="1"/>
  <c r="G321" i="1"/>
  <c r="G238" i="1"/>
  <c r="G390" i="1"/>
  <c r="G262" i="1"/>
  <c r="G356" i="1"/>
  <c r="G209" i="1"/>
  <c r="G391" i="1"/>
  <c r="G357" i="1"/>
  <c r="G28" i="1"/>
  <c r="G27" i="1"/>
  <c r="G392" i="1"/>
  <c r="G417" i="1"/>
  <c r="G220" i="1"/>
  <c r="G127" i="1"/>
  <c r="G352" i="1"/>
  <c r="G393" i="1"/>
  <c r="G214" i="1"/>
  <c r="G394" i="1"/>
  <c r="G202" i="1"/>
  <c r="G151" i="1"/>
  <c r="G395" i="1"/>
  <c r="G146" i="1"/>
  <c r="G186" i="1"/>
  <c r="G219" i="1"/>
  <c r="G239" i="1"/>
  <c r="G240" i="1"/>
  <c r="G18" i="1"/>
  <c r="G122" i="1"/>
  <c r="G152" i="1"/>
  <c r="G128" i="1"/>
  <c r="G116" i="1"/>
  <c r="G483" i="1"/>
  <c r="G268" i="1"/>
  <c r="G184" i="1"/>
  <c r="G295" i="1"/>
  <c r="G543" i="1"/>
  <c r="G11" i="1"/>
  <c r="G396" i="1"/>
  <c r="G315" i="1"/>
  <c r="G115" i="1"/>
  <c r="G147" i="1"/>
  <c r="G153" i="1"/>
  <c r="G154" i="1"/>
  <c r="G261" i="1"/>
  <c r="G155" i="1"/>
  <c r="G137" i="1"/>
  <c r="G91" i="1"/>
  <c r="G92" i="1"/>
  <c r="G285" i="1"/>
  <c r="G163" i="1"/>
  <c r="G397" i="1"/>
  <c r="G251" i="1"/>
  <c r="G486" i="1"/>
  <c r="G167" i="1"/>
  <c r="G398" i="1"/>
  <c r="G108" i="1"/>
  <c r="G107" i="1"/>
  <c r="G399" i="1"/>
  <c r="G156" i="1"/>
  <c r="G57" i="1"/>
  <c r="G93" i="1"/>
  <c r="G400" i="1"/>
  <c r="G279" i="1"/>
  <c r="G341" i="1"/>
  <c r="G241" i="1"/>
  <c r="G401" i="1"/>
  <c r="G364" i="1"/>
  <c r="G496" i="1"/>
  <c r="G402" i="1"/>
  <c r="G195" i="1"/>
  <c r="G501" i="1"/>
  <c r="G109" i="1"/>
  <c r="G403" i="1"/>
  <c r="G38" i="1"/>
  <c r="G514" i="1"/>
  <c r="G66" i="1"/>
  <c r="G94" i="1"/>
  <c r="G16" i="1"/>
  <c r="G365" i="1"/>
  <c r="G332" i="1"/>
  <c r="G95" i="1"/>
  <c r="G404" i="1"/>
  <c r="G84" i="1"/>
  <c r="G405" i="1"/>
  <c r="G322" i="1"/>
  <c r="G55" i="1"/>
  <c r="G524" i="1"/>
  <c r="G67" i="1"/>
  <c r="G32" i="1"/>
  <c r="G145" i="1"/>
  <c r="G363" i="1"/>
  <c r="G335" i="1"/>
  <c r="G530" i="1"/>
  <c r="G406" i="1"/>
  <c r="G526" i="1"/>
  <c r="G547" i="1"/>
  <c r="G361" i="1"/>
  <c r="G96" i="1"/>
  <c r="G544" i="1"/>
  <c r="G330" i="1"/>
  <c r="G407" i="1"/>
  <c r="G105" i="1"/>
  <c r="G144" i="1"/>
  <c r="G97" i="1"/>
  <c r="G252" i="1"/>
  <c r="G143" i="1"/>
  <c r="G408" i="1"/>
  <c r="G409" i="1"/>
  <c r="G98" i="1"/>
  <c r="G342" i="1"/>
  <c r="G177" i="1"/>
  <c r="G410" i="1"/>
  <c r="G192" i="1"/>
  <c r="G316" i="1"/>
  <c r="G465" i="1"/>
  <c r="G535" i="1"/>
  <c r="G169" i="1"/>
  <c r="G411" i="1"/>
  <c r="G523" i="1"/>
  <c r="G29" i="1"/>
  <c r="G39" i="1"/>
  <c r="G515" i="1"/>
  <c r="G189" i="1"/>
  <c r="G56" i="1"/>
  <c r="G99" i="1"/>
  <c r="G21" i="1"/>
  <c r="G85" i="1"/>
  <c r="G466" i="1"/>
  <c r="G484" i="1"/>
  <c r="G412" i="1"/>
  <c r="G242" i="1"/>
  <c r="G183" i="1"/>
  <c r="G499" i="1"/>
  <c r="G477" i="1"/>
  <c r="G203" i="1"/>
  <c r="G243" i="1"/>
  <c r="G244" i="1"/>
  <c r="G217" i="1"/>
  <c r="G255" i="1"/>
  <c r="G138" i="1"/>
  <c r="G142" i="1"/>
  <c r="G100" i="1"/>
  <c r="G114" i="1"/>
  <c r="G289" i="1"/>
  <c r="G290" i="1"/>
  <c r="G518" i="1"/>
  <c r="G325" i="1"/>
  <c r="G190" i="1"/>
  <c r="G34" i="1"/>
  <c r="G101" i="1"/>
  <c r="G161" i="1"/>
  <c r="G33" i="1"/>
  <c r="G212" i="1"/>
  <c r="G61" i="1"/>
  <c r="G531" i="1"/>
  <c r="G263" i="1"/>
  <c r="G510" i="1"/>
  <c r="G30" i="1"/>
  <c r="G490" i="1"/>
  <c r="G253" i="1"/>
  <c r="G350" i="1"/>
  <c r="G180" i="1"/>
  <c r="G288" i="1"/>
  <c r="G76" i="1"/>
  <c r="G339" i="1"/>
  <c r="G413" i="1"/>
  <c r="G245" i="1"/>
  <c r="G276" i="1"/>
  <c r="G72" i="1"/>
  <c r="G246" i="1"/>
  <c r="G414" i="1"/>
  <c r="G181" i="1"/>
  <c r="G68" i="1"/>
  <c r="G257" i="1"/>
  <c r="G165" i="1"/>
  <c r="G69" i="1"/>
  <c r="G296" i="1"/>
  <c r="G415" i="1"/>
  <c r="G166" i="1"/>
  <c r="G193" i="1"/>
  <c r="G205" i="1"/>
  <c r="G73" i="1"/>
  <c r="G191" i="1"/>
  <c r="G77" i="1"/>
  <c r="G102" i="1"/>
  <c r="G282" i="1"/>
  <c r="G494" i="1"/>
  <c r="G511" i="1"/>
  <c r="G211" i="1"/>
  <c r="G12" i="1"/>
  <c r="G218" i="1"/>
  <c r="G19" i="1"/>
  <c r="G497" i="1"/>
  <c r="G168" i="1"/>
  <c r="G157" i="1"/>
  <c r="G31" i="1"/>
  <c r="G548" i="1"/>
  <c r="G20" i="1"/>
  <c r="G200" i="1"/>
  <c r="G13" i="1"/>
  <c r="G254" i="1"/>
  <c r="G286" i="1"/>
  <c r="G266" i="1"/>
  <c r="G70" i="1"/>
  <c r="G78" i="1"/>
  <c r="G297" i="1"/>
  <c r="G222" i="1"/>
  <c r="G216" i="1"/>
  <c r="G110" i="1"/>
  <c r="G512" i="1"/>
  <c r="G274" i="1"/>
  <c r="G265" i="1"/>
  <c r="G111" i="1"/>
  <c r="G187" i="1"/>
  <c r="G125" i="1"/>
  <c r="G126" i="1"/>
  <c r="G478" i="1"/>
  <c r="G334" i="1"/>
  <c r="G467" i="1"/>
  <c r="G275" i="1"/>
  <c r="G201" i="1"/>
  <c r="G123" i="1"/>
  <c r="G185" i="1"/>
  <c r="G416" i="1"/>
  <c r="G208" i="1"/>
  <c r="G468" i="1"/>
  <c r="G124" i="1"/>
  <c r="G43" i="1"/>
  <c r="G36" i="1"/>
  <c r="G469" i="1"/>
  <c r="G487" i="1"/>
  <c r="G500" i="1"/>
  <c r="G40" i="1"/>
  <c r="G516" i="1"/>
  <c r="G179" i="1"/>
  <c r="G58" i="1"/>
  <c r="G277" i="1"/>
  <c r="G41" i="1"/>
  <c r="J228" i="1" l="1"/>
  <c r="J229" i="1"/>
  <c r="J185" i="1"/>
  <c r="J188" i="1"/>
  <c r="J193" i="1"/>
  <c r="J192" i="1"/>
  <c r="J195" i="1"/>
  <c r="J198" i="1"/>
  <c r="J203" i="1"/>
  <c r="J202" i="1"/>
  <c r="J204" i="1"/>
  <c r="J207" i="1"/>
  <c r="J221" i="1"/>
  <c r="J261" i="1"/>
  <c r="J260" i="1"/>
  <c r="J265" i="1"/>
  <c r="J264" i="1"/>
  <c r="J269" i="1"/>
  <c r="J268" i="1"/>
  <c r="J267" i="1"/>
  <c r="J277" i="1"/>
  <c r="J276" i="1"/>
  <c r="J279" i="1"/>
  <c r="J280" i="1"/>
  <c r="J281" i="1"/>
  <c r="J285" i="1"/>
  <c r="J295" i="1"/>
  <c r="J300" i="1"/>
  <c r="J299" i="1"/>
  <c r="J298" i="1"/>
  <c r="J302" i="1"/>
  <c r="J304" i="1"/>
  <c r="J307" i="1"/>
  <c r="J311" i="1"/>
  <c r="J309" i="1"/>
  <c r="J312" i="1"/>
  <c r="J310" i="1"/>
  <c r="J316" i="1"/>
  <c r="J321" i="1"/>
  <c r="J322" i="1"/>
  <c r="J325" i="1"/>
  <c r="J327" i="1"/>
  <c r="J330" i="1"/>
  <c r="J329" i="1"/>
  <c r="J332" i="1"/>
  <c r="J334" i="1"/>
  <c r="J335" i="1"/>
  <c r="J336" i="1"/>
  <c r="J337" i="1"/>
  <c r="J340" i="1"/>
  <c r="J359" i="1"/>
  <c r="J363" i="1"/>
  <c r="J355" i="1"/>
  <c r="J352" i="1"/>
  <c r="J356" i="1"/>
  <c r="J346" i="1"/>
  <c r="J347" i="1"/>
  <c r="J353" i="1"/>
  <c r="J358" i="1"/>
  <c r="J343" i="1"/>
  <c r="J344" i="1"/>
  <c r="J362" i="1"/>
  <c r="J345" i="1"/>
  <c r="J349" i="1"/>
  <c r="J357" i="1"/>
  <c r="J348" i="1"/>
  <c r="J365" i="1"/>
  <c r="J364" i="1"/>
  <c r="J361" i="1"/>
  <c r="J354" i="1"/>
  <c r="J350" i="1"/>
  <c r="J360" i="1"/>
  <c r="J351" i="1"/>
  <c r="J367" i="1"/>
  <c r="J372" i="1"/>
  <c r="J371" i="1"/>
  <c r="J383" i="1"/>
  <c r="J381" i="1"/>
  <c r="J384" i="1"/>
  <c r="J374" i="1"/>
  <c r="J377" i="1"/>
  <c r="J376" i="1"/>
  <c r="J378" i="1"/>
  <c r="J380" i="1"/>
  <c r="J375" i="1"/>
  <c r="J379" i="1"/>
  <c r="J382" i="1"/>
  <c r="J387" i="1"/>
  <c r="J386" i="1"/>
  <c r="J395" i="1"/>
  <c r="J404" i="1"/>
  <c r="J398" i="1"/>
  <c r="J402" i="1"/>
  <c r="J389" i="1"/>
  <c r="J400" i="1"/>
  <c r="J396" i="1"/>
  <c r="J399" i="1"/>
  <c r="J394" i="1"/>
  <c r="J401" i="1"/>
  <c r="J393" i="1"/>
  <c r="J392" i="1"/>
  <c r="J390" i="1"/>
  <c r="J391" i="1"/>
  <c r="J397" i="1"/>
  <c r="J403" i="1"/>
  <c r="J407" i="1"/>
  <c r="J408" i="1"/>
  <c r="J413" i="1"/>
  <c r="J411" i="1"/>
  <c r="J410" i="1"/>
  <c r="J412" i="1"/>
  <c r="J406" i="1"/>
  <c r="J414" i="1"/>
  <c r="J409" i="1"/>
  <c r="J417" i="1"/>
  <c r="J416" i="1"/>
  <c r="J418" i="1"/>
  <c r="J421" i="1"/>
  <c r="J430" i="1"/>
  <c r="J427" i="1"/>
  <c r="J428" i="1"/>
  <c r="J425" i="1"/>
  <c r="J431" i="1"/>
  <c r="J426" i="1"/>
  <c r="J420" i="1"/>
  <c r="J424" i="1"/>
  <c r="J422" i="1"/>
  <c r="J429" i="1"/>
  <c r="J432" i="1"/>
  <c r="J423" i="1"/>
  <c r="J441" i="1"/>
  <c r="J439" i="1"/>
  <c r="J438" i="1"/>
  <c r="J436" i="1"/>
  <c r="J442" i="1"/>
  <c r="J435" i="1"/>
  <c r="J440" i="1"/>
  <c r="J437" i="1"/>
  <c r="J434" i="1"/>
  <c r="J458" i="1"/>
  <c r="J453" i="1"/>
  <c r="J461" i="1"/>
  <c r="J445" i="1"/>
  <c r="J469" i="1"/>
  <c r="J449" i="1"/>
  <c r="J467" i="1"/>
  <c r="J472" i="1"/>
  <c r="J447" i="1"/>
  <c r="J446" i="1"/>
  <c r="J451" i="1"/>
  <c r="J455" i="1"/>
  <c r="J465" i="1"/>
  <c r="J457" i="1"/>
  <c r="J460" i="1"/>
  <c r="J444" i="1"/>
  <c r="J459" i="1"/>
  <c r="J470" i="1"/>
  <c r="J456" i="1"/>
  <c r="J448" i="1"/>
  <c r="J452" i="1"/>
  <c r="J463" i="1"/>
  <c r="J450" i="1"/>
  <c r="J471" i="1"/>
  <c r="J464" i="1"/>
  <c r="J462" i="1"/>
  <c r="J466" i="1"/>
  <c r="J454" i="1"/>
  <c r="J468" i="1"/>
  <c r="J475" i="1"/>
  <c r="J474" i="1"/>
  <c r="J480" i="1"/>
  <c r="J481" i="1"/>
  <c r="J478" i="1"/>
  <c r="J479" i="1"/>
  <c r="J483" i="1"/>
  <c r="J183" i="1"/>
  <c r="J184" i="1"/>
  <c r="J189" i="1"/>
  <c r="J190" i="1"/>
  <c r="J191" i="1"/>
  <c r="J199" i="1"/>
  <c r="J200" i="1"/>
  <c r="J209" i="1"/>
  <c r="J213" i="1"/>
  <c r="J212" i="1"/>
  <c r="J214" i="1"/>
  <c r="J211" i="1"/>
  <c r="J218" i="1"/>
  <c r="J217" i="1"/>
  <c r="J220" i="1"/>
  <c r="J219" i="1"/>
  <c r="J247" i="1"/>
  <c r="J255" i="1"/>
  <c r="J258" i="1"/>
  <c r="J259" i="1"/>
  <c r="J263" i="1"/>
  <c r="J262" i="1"/>
  <c r="J266" i="1"/>
  <c r="J271" i="1"/>
  <c r="J273" i="1"/>
  <c r="J270" i="1"/>
  <c r="J272" i="1"/>
  <c r="J282" i="1"/>
  <c r="J283" i="1"/>
  <c r="J286" i="1"/>
  <c r="J289" i="1"/>
  <c r="J287" i="1"/>
  <c r="J291" i="1"/>
  <c r="J290" i="1"/>
  <c r="J288" i="1"/>
  <c r="J301" i="1"/>
  <c r="J303" i="1"/>
  <c r="J314" i="1"/>
  <c r="J313" i="1"/>
  <c r="J317" i="1"/>
  <c r="J324" i="1"/>
  <c r="J323" i="1"/>
  <c r="J326" i="1"/>
  <c r="J333" i="1"/>
  <c r="J225" i="1"/>
  <c r="J226" i="1"/>
  <c r="J231" i="1"/>
  <c r="J234" i="1"/>
  <c r="J238" i="1"/>
  <c r="J242" i="1"/>
  <c r="J241" i="1"/>
  <c r="J246" i="1"/>
  <c r="J245" i="1"/>
  <c r="J248" i="1"/>
  <c r="J253" i="1"/>
  <c r="J249" i="1"/>
  <c r="J250" i="1"/>
  <c r="J254" i="1"/>
  <c r="J252" i="1"/>
  <c r="J251" i="1"/>
  <c r="J366" i="1"/>
  <c r="J368" i="1"/>
  <c r="J187" i="1"/>
  <c r="J201" i="1"/>
  <c r="J205" i="1"/>
  <c r="J208" i="1"/>
  <c r="J222" i="1"/>
  <c r="J257" i="1"/>
  <c r="J275" i="1"/>
  <c r="J274" i="1"/>
  <c r="J216" i="1"/>
  <c r="J339" i="1"/>
  <c r="J341" i="1"/>
  <c r="J433" i="1"/>
  <c r="J443" i="1"/>
  <c r="J196" i="1"/>
  <c r="J197" i="1"/>
  <c r="J206" i="1"/>
  <c r="J223" i="1"/>
  <c r="J224" i="1"/>
  <c r="J230" i="1"/>
  <c r="J232" i="1"/>
  <c r="J233" i="1"/>
  <c r="J235" i="1"/>
  <c r="J236" i="1"/>
  <c r="J237" i="1"/>
  <c r="J240" i="1"/>
  <c r="J239" i="1"/>
  <c r="J244" i="1"/>
  <c r="J243" i="1"/>
  <c r="J292" i="1"/>
  <c r="J293" i="1"/>
  <c r="J315" i="1"/>
  <c r="J320" i="1"/>
  <c r="J331" i="1"/>
  <c r="J338" i="1"/>
  <c r="J370" i="1"/>
  <c r="J369" i="1"/>
  <c r="J373" i="1"/>
  <c r="J385" i="1"/>
  <c r="J388" i="1"/>
  <c r="J405" i="1"/>
  <c r="J419" i="1"/>
  <c r="J473" i="1"/>
  <c r="J477" i="1"/>
  <c r="J476" i="1"/>
  <c r="J482" i="1"/>
</calcChain>
</file>

<file path=xl/sharedStrings.xml><?xml version="1.0" encoding="utf-8"?>
<sst xmlns="http://schemas.openxmlformats.org/spreadsheetml/2006/main" count="2167" uniqueCount="133">
  <si>
    <t>Date</t>
  </si>
  <si>
    <t>Counter Party</t>
  </si>
  <si>
    <t>Type</t>
  </si>
  <si>
    <t>Amount (GBP)</t>
  </si>
  <si>
    <t>Balance (GBP)</t>
  </si>
  <si>
    <t>Tesco</t>
  </si>
  <si>
    <t>GROCERIES</t>
  </si>
  <si>
    <t>Post Office Banking Services</t>
  </si>
  <si>
    <t>INCOME</t>
  </si>
  <si>
    <t>Remitly U.K., Ltd.</t>
  </si>
  <si>
    <t>PAYMENTS</t>
  </si>
  <si>
    <t>Budgens</t>
  </si>
  <si>
    <t>Swapnodoot Ganguly</t>
  </si>
  <si>
    <t>Anil Tatiparthi</t>
  </si>
  <si>
    <t>Richard george henry Holmes</t>
  </si>
  <si>
    <t>BILLS_AND_SERVICES</t>
  </si>
  <si>
    <t>Uber</t>
  </si>
  <si>
    <t>ONLINE PAYMENT</t>
  </si>
  <si>
    <t>EATING_OUT</t>
  </si>
  <si>
    <t>Remitly</t>
  </si>
  <si>
    <t>Lebara Mobile London</t>
  </si>
  <si>
    <t>Lycamobile</t>
  </si>
  <si>
    <t>SMSOLS</t>
  </si>
  <si>
    <t>Cash Machine</t>
  </si>
  <si>
    <t>Local Shopper</t>
  </si>
  <si>
    <t>Noodle House</t>
  </si>
  <si>
    <t>Subway Leicester Leicester</t>
  </si>
  <si>
    <t>T Yessaya</t>
  </si>
  <si>
    <t>Terra Payment Services (UK) Limited</t>
  </si>
  <si>
    <t>Subway St.Nichol Leicester</t>
  </si>
  <si>
    <t>Industria Personne</t>
  </si>
  <si>
    <t>Shoe Zone</t>
  </si>
  <si>
    <t>SHOPPING</t>
  </si>
  <si>
    <t>De Montfort University</t>
  </si>
  <si>
    <t>Bargain</t>
  </si>
  <si>
    <t>Burger King</t>
  </si>
  <si>
    <t>Royal Chicken</t>
  </si>
  <si>
    <t>S R I Electrical Distr</t>
  </si>
  <si>
    <t>GENERAL</t>
  </si>
  <si>
    <t>Ztl*zainaa</t>
  </si>
  <si>
    <t>Amazon Marketplace</t>
  </si>
  <si>
    <t>Lebara Mobile</t>
  </si>
  <si>
    <t>N Mahadeva</t>
  </si>
  <si>
    <t>Lidl</t>
  </si>
  <si>
    <t>TRANSPORT</t>
  </si>
  <si>
    <t>Subway</t>
  </si>
  <si>
    <t>City Pizza</t>
  </si>
  <si>
    <t>Nya*city Vending Servi</t>
  </si>
  <si>
    <t>Ppoint_*samy 3 Leicestershir Gbr</t>
  </si>
  <si>
    <t>Tasty Shawarma</t>
  </si>
  <si>
    <t>Starling Bank</t>
  </si>
  <si>
    <t>32 Red</t>
  </si>
  <si>
    <t>ENTERTAINMENT</t>
  </si>
  <si>
    <t>Subrata Das</t>
  </si>
  <si>
    <t>Lycamobile Uk</t>
  </si>
  <si>
    <t>PLATINUM OUTSOURCING PAYMASTER LTD</t>
  </si>
  <si>
    <t>Nagaraj Trikona</t>
  </si>
  <si>
    <t>Bolt Operations Oue</t>
  </si>
  <si>
    <t>Greggs</t>
  </si>
  <si>
    <t>Star Vashnu Dhaba</t>
  </si>
  <si>
    <t>Amaan Pound Shop And G</t>
  </si>
  <si>
    <t>Quest Employment L</t>
  </si>
  <si>
    <t>MEDARA M</t>
  </si>
  <si>
    <t>Akash Choutele</t>
  </si>
  <si>
    <t>Titus R Yessaya</t>
  </si>
  <si>
    <t>DAS S</t>
  </si>
  <si>
    <t>LONADIER H M</t>
  </si>
  <si>
    <t>Nishanth Mahadeva</t>
  </si>
  <si>
    <t>Sardaar Restaurant</t>
  </si>
  <si>
    <t>Uber* Eats Pending</t>
  </si>
  <si>
    <t>Doner Master</t>
  </si>
  <si>
    <t>Queens Pizza</t>
  </si>
  <si>
    <t>V.K Mobile &amp; Accesso</t>
  </si>
  <si>
    <t>Eastender</t>
  </si>
  <si>
    <t>Selvan Mandhiramoorthy</t>
  </si>
  <si>
    <t>Poundland</t>
  </si>
  <si>
    <t>Mcdonalds</t>
  </si>
  <si>
    <t>P Rudraraju</t>
  </si>
  <si>
    <t>Gokul Surya Subramanian</t>
  </si>
  <si>
    <t>Ppoint_*lucky Supermar</t>
  </si>
  <si>
    <t>One Stop</t>
  </si>
  <si>
    <t>Bolt.Eu/o/</t>
  </si>
  <si>
    <t>Gajendra Singh Shaktawat</t>
  </si>
  <si>
    <t>Uber Eats</t>
  </si>
  <si>
    <t>ODEON Cinemas</t>
  </si>
  <si>
    <t>4mscls</t>
  </si>
  <si>
    <t>LIFESTYLE</t>
  </si>
  <si>
    <t>Iceland</t>
  </si>
  <si>
    <t>Heron Foods</t>
  </si>
  <si>
    <t>Company Shop</t>
  </si>
  <si>
    <t>Debit/credit</t>
  </si>
  <si>
    <t>Subcategory</t>
  </si>
  <si>
    <t>Sub-category</t>
  </si>
  <si>
    <t>Category</t>
  </si>
  <si>
    <t>Category Type</t>
  </si>
  <si>
    <t>EXPENSE</t>
  </si>
  <si>
    <t>Dine-out</t>
  </si>
  <si>
    <t>Living Expenses</t>
  </si>
  <si>
    <t>Salary</t>
  </si>
  <si>
    <t>Discreationary</t>
  </si>
  <si>
    <t>Transport</t>
  </si>
  <si>
    <t>Grand Total</t>
  </si>
  <si>
    <t>Row Labels</t>
  </si>
  <si>
    <t>PAYMENTS LOAN</t>
  </si>
  <si>
    <t>Loan Payment</t>
  </si>
  <si>
    <t>Actual amount</t>
  </si>
  <si>
    <t>Sum of Actual amount</t>
  </si>
  <si>
    <t>RENT</t>
  </si>
  <si>
    <t>CASH</t>
  </si>
  <si>
    <t>2021</t>
  </si>
  <si>
    <t>Nov</t>
  </si>
  <si>
    <t>Dec</t>
  </si>
  <si>
    <t>2022</t>
  </si>
  <si>
    <t>Jan</t>
  </si>
  <si>
    <t>Feb</t>
  </si>
  <si>
    <t>Mar</t>
  </si>
  <si>
    <t>Apr</t>
  </si>
  <si>
    <t>May</t>
  </si>
  <si>
    <t>Jun</t>
  </si>
  <si>
    <t>Jul</t>
  </si>
  <si>
    <t>Aug</t>
  </si>
  <si>
    <t>Sep</t>
  </si>
  <si>
    <t>Dine-out Total</t>
  </si>
  <si>
    <t>Discreationary Total</t>
  </si>
  <si>
    <t>Living Expenses Total</t>
  </si>
  <si>
    <t>Loan Payment Total</t>
  </si>
  <si>
    <t>Transport Total</t>
  </si>
  <si>
    <t>Personal Transaction</t>
  </si>
  <si>
    <t>Personal Transaction Total</t>
  </si>
  <si>
    <t xml:space="preserve"> </t>
  </si>
  <si>
    <t>Years</t>
  </si>
  <si>
    <t>2021 Total</t>
  </si>
  <si>
    <t>2022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</si>
</sst>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4" tint="0.79998168889431442"/>
        <bgColor theme="4" tint="0.79998168889431442"/>
      </patternFill>
    </fill>
    <fill>
      <patternFill patternType="solid">
        <fgColor theme="4" tint="0.7999816888943144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theme="4" tint="0.39997558519241921"/>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4" fontId="0" fillId="0" borderId="0" xfId="0" applyNumberFormat="1"/>
    <xf numFmtId="0" fontId="17" fillId="33" borderId="0" xfId="0" applyFont="1" applyFill="1"/>
    <xf numFmtId="0" fontId="13" fillId="33" borderId="10" xfId="0" applyFont="1" applyFill="1"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4" fontId="0" fillId="0" borderId="0" xfId="0" applyNumberFormat="1" applyAlignment="1">
      <alignment horizontal="left" indent="1"/>
    </xf>
    <xf numFmtId="0" fontId="16" fillId="0" borderId="11" xfId="0" applyFont="1" applyBorder="1" applyAlignment="1">
      <alignment horizontal="left"/>
    </xf>
    <xf numFmtId="0" fontId="16" fillId="34" borderId="12" xfId="0" applyFont="1" applyFill="1" applyBorder="1" applyAlignment="1">
      <alignment horizontal="left"/>
    </xf>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b val="0"/>
        <i val="0"/>
        <strike val="0"/>
        <condense val="0"/>
        <extend val="0"/>
        <outline val="0"/>
        <shadow val="0"/>
        <u val="none"/>
        <vertAlign val="baseline"/>
        <sz val="11"/>
        <color theme="0"/>
        <name val="Calibri"/>
        <family val="2"/>
        <scheme val="minor"/>
      </font>
      <fill>
        <patternFill patternType="solid">
          <fgColor indexed="64"/>
          <bgColor theme="4"/>
        </patternFill>
      </fill>
    </dxf>
    <dxf>
      <numFmt numFmtId="0" formatCode="General"/>
    </dxf>
    <dxf>
      <numFmt numFmtId="0" formatCode="General"/>
    </dxf>
    <dxf>
      <numFmt numFmtId="0" formatCode="General"/>
    </dxf>
    <dxf>
      <numFmt numFmtId="19" formatCode="dd/mm/yyyy"/>
    </dxf>
    <dxf>
      <font>
        <b val="0"/>
        <i val="0"/>
        <strike val="0"/>
        <condense val="0"/>
        <extend val="0"/>
        <outline val="0"/>
        <shadow val="0"/>
        <u val="none"/>
        <vertAlign val="baseline"/>
        <sz val="11"/>
        <color theme="0"/>
        <name val="Calibri"/>
        <family val="2"/>
        <scheme val="minor"/>
      </font>
      <fill>
        <patternFill patternType="solid">
          <fgColor indexed="6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[myFinance_n.xlsx]Pivot Table!PT_Doughnought</c:name>
    <c:fmtId val="5"/>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Total</a:t>
            </a:r>
            <a:r>
              <a:rPr lang="en-US" baseline="0"/>
              <a:t> spend by cash/card or online</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'Pivot Table'!$B$14</c:f>
              <c:strCache>
                <c:ptCount val="1"/>
                <c:pt idx="0">
                  <c:v>Total</c:v>
                </c:pt>
              </c:strCache>
            </c:strRef>
          </c:tx>
          <c:spPr>
            <a:ln>
              <a:noFill/>
            </a:ln>
          </c:spPr>
          <c:dPt>
            <c:idx val="0"/>
            <c:bubble3D val="0"/>
            <c:explosion val="3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A15-499C-804F-666BFF263BB7}"/>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A15-499C-804F-666BFF263BB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Table'!$A$15:$A$17</c:f>
              <c:strCache>
                <c:ptCount val="2"/>
                <c:pt idx="0">
                  <c:v>ONLINE PAYMENT</c:v>
                </c:pt>
                <c:pt idx="1">
                  <c:v>CASH</c:v>
                </c:pt>
              </c:strCache>
            </c:strRef>
          </c:cat>
          <c:val>
            <c:numRef>
              <c:f>'Pivot Table'!$B$15:$B$17</c:f>
              <c:numCache>
                <c:formatCode>General</c:formatCode>
                <c:ptCount val="2"/>
                <c:pt idx="0">
                  <c:v>23315.070000000051</c:v>
                </c:pt>
                <c:pt idx="1">
                  <c:v>5869.0399999999991</c:v>
                </c:pt>
              </c:numCache>
            </c:numRef>
          </c:val>
          <c:extLst>
            <c:ext xmlns:c16="http://schemas.microsoft.com/office/drawing/2014/chart" uri="{C3380CC4-5D6E-409C-BE32-E72D297353CC}">
              <c16:uniqueId val="{00000004-CA15-499C-804F-666BFF263BB7}"/>
            </c:ext>
          </c:extLst>
        </c:ser>
        <c:dLbls>
          <c:showLegendKey val="0"/>
          <c:showVal val="1"/>
          <c:showCatName val="0"/>
          <c:showSerName val="0"/>
          <c:showPercent val="0"/>
          <c:showBubbleSize val="0"/>
          <c:showLeaderLines val="1"/>
        </c:dLbls>
        <c:firstSliceAng val="100"/>
        <c:holeSize val="49"/>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0"/>
            <a:lumOff val="100000"/>
          </a:schemeClr>
        </a:gs>
        <a:gs pos="9000">
          <a:schemeClr val="accent1">
            <a:lumMod val="0"/>
            <a:lumOff val="100000"/>
          </a:schemeClr>
        </a:gs>
        <a:gs pos="100000">
          <a:schemeClr val="accent1">
            <a:lumMod val="100000"/>
          </a:schemeClr>
        </a:gs>
      </a:gsLst>
      <a:path path="circle">
        <a:fillToRect l="50000" t="-80000" r="50000" b="180000"/>
      </a:path>
      <a:tileRect/>
    </a:gradFill>
    <a:ln w="9525" cap="flat" cmpd="sng" algn="ctr">
      <a:noFill/>
      <a:round/>
    </a:ln>
    <a:effectLst/>
  </c:spPr>
  <c:txPr>
    <a:bodyPr/>
    <a:lstStyle/>
    <a:p>
      <a:pPr>
        <a:defRPr/>
      </a:pPr>
      <a:endParaRPr lang="en-US"/>
    </a:p>
  </c:txPr>
  <c:printSettings>
    <c:headerFooter/>
    <c:pageMargins b="0.75" l="0.7" r="0.7" t="0.75" header="0.3" footer="0.3"/>
    <c:pageSetup orientation="portrait"/>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[myFinance_n.xlsx]Pivot Table!PT_Expenses_ColChart</c:name>
    <c:fmtId val="2"/>
  </c:pivotSource>
  <c:chart>
    <c:title>
      <c:tx>
        <c:strRef>
          <c:f>'Pivot Table'!$P$3</c:f>
          <c:strCache>
            <c:ptCount val="1"/>
            <c:pt idx="0">
              <c:v>All Expenses</c:v>
            </c:pt>
          </c:strCache>
        </c:strRef>
      </c:tx>
      <c:layout>
        <c:manualLayout>
          <c:xMode val="edge"/>
          <c:yMode val="edge"/>
          <c:x val="9.8657295853744748E-3"/>
          <c:y val="4.6296296296296294E-2"/>
        </c:manualLayout>
      </c:layout>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Table'!$P$3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Table'!$P$3</c:f>
              <c:multiLvlStrCache>
                <c:ptCount val="11"/>
                <c:lvl>
                  <c:pt idx="0">
                    <c:v>Nov</c:v>
                  </c:pt>
                  <c:pt idx="1">
                    <c:v>Dec</c:v>
                  </c:pt>
                  <c:pt idx="2">
                    <c:v>Jan</c:v>
                  </c:pt>
                  <c:pt idx="3">
                    <c:v>Feb</c:v>
                  </c:pt>
                  <c:pt idx="4">
                    <c:v>Mar</c:v>
                  </c:pt>
                  <c:pt idx="5">
                    <c:v>Apr</c:v>
                  </c:pt>
                  <c:pt idx="6">
                    <c:v>May</c:v>
                  </c:pt>
                  <c:pt idx="7">
                    <c:v>Jun</c:v>
                  </c:pt>
                  <c:pt idx="8">
                    <c:v>Jul</c:v>
                  </c:pt>
                  <c:pt idx="9">
                    <c:v>Aug</c:v>
                  </c:pt>
                  <c:pt idx="10">
                    <c:v>Sep</c:v>
                  </c:pt>
                </c:lvl>
                <c:lvl>
                  <c:pt idx="0">
                    <c:v>2021</c:v>
                  </c:pt>
                  <c:pt idx="2">
                    <c:v>2022</c:v>
                  </c:pt>
                </c:lvl>
              </c:multiLvlStrCache>
            </c:multiLvlStrRef>
          </c:cat>
          <c:val>
            <c:numRef>
              <c:f>'Pivot Table'!$P$3</c:f>
              <c:numCache>
                <c:formatCode>General</c:formatCode>
                <c:ptCount val="11"/>
                <c:pt idx="0">
                  <c:v>892.75000000000011</c:v>
                </c:pt>
                <c:pt idx="1">
                  <c:v>1710.9700000000003</c:v>
                </c:pt>
                <c:pt idx="2">
                  <c:v>786.07999999999981</c:v>
                </c:pt>
                <c:pt idx="3">
                  <c:v>1593.2299999999998</c:v>
                </c:pt>
                <c:pt idx="4">
                  <c:v>600.22</c:v>
                </c:pt>
                <c:pt idx="5">
                  <c:v>2041.8300000000011</c:v>
                </c:pt>
                <c:pt idx="6">
                  <c:v>1010.9099999999999</c:v>
                </c:pt>
                <c:pt idx="7">
                  <c:v>1981.9000000000005</c:v>
                </c:pt>
                <c:pt idx="8">
                  <c:v>1427.0700000000002</c:v>
                </c:pt>
                <c:pt idx="9">
                  <c:v>1458.5799999999997</c:v>
                </c:pt>
                <c:pt idx="10">
                  <c:v>1338.14</c:v>
                </c:pt>
              </c:numCache>
            </c:numRef>
          </c:val>
          <c:extLst>
            <c:ext xmlns:c16="http://schemas.microsoft.com/office/drawing/2014/chart" uri="{C3380CC4-5D6E-409C-BE32-E72D297353CC}">
              <c16:uniqueId val="{00000000-0FC1-44DA-B661-BB3D49E90C4F}"/>
            </c:ext>
          </c:extLst>
        </c:ser>
        <c:dLbls>
          <c:dLblPos val="outEnd"/>
          <c:showLegendKey val="0"/>
          <c:showVal val="1"/>
          <c:showCatName val="0"/>
          <c:showSerName val="0"/>
          <c:showPercent val="0"/>
          <c:showBubbleSize val="0"/>
        </c:dLbls>
        <c:gapWidth val="150"/>
        <c:overlap val="12"/>
        <c:axId val="1138061327"/>
        <c:axId val="1138052591"/>
      </c:barChart>
      <c:catAx>
        <c:axId val="11380613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052591"/>
        <c:crosses val="autoZero"/>
        <c:auto val="1"/>
        <c:lblAlgn val="ctr"/>
        <c:lblOffset val="100"/>
        <c:noMultiLvlLbl val="0"/>
      </c:catAx>
      <c:valAx>
        <c:axId val="1138052591"/>
        <c:scaling>
          <c:orientation val="minMax"/>
        </c:scaling>
        <c:delete val="1"/>
        <c:axPos val="l"/>
        <c:numFmt formatCode="General" sourceLinked="1"/>
        <c:majorTickMark val="out"/>
        <c:minorTickMark val="none"/>
        <c:tickLblPos val="nextTo"/>
        <c:crossAx val="1138061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[myFinance_n.xlsx]Pivot Table!PT_IncomeColChart</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 Income</a:t>
            </a:r>
          </a:p>
        </c:rich>
      </c:tx>
      <c:layout>
        <c:manualLayout>
          <c:xMode val="edge"/>
          <c:yMode val="edge"/>
          <c:x val="2.0695197173124132E-3"/>
          <c:y val="9.25850450861030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63048798834611E-2"/>
          <c:y val="3.375109866857645E-3"/>
          <c:w val="0.94873902402330779"/>
          <c:h val="0.79967893089492048"/>
        </c:manualLayout>
      </c:layout>
      <c:barChart>
        <c:barDir val="col"/>
        <c:grouping val="clustered"/>
        <c:varyColors val="0"/>
        <c:ser>
          <c:idx val="0"/>
          <c:order val="0"/>
          <c:tx>
            <c:strRef>
              <c:f>'Pivot Table'!$H$3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Table'!$G$4:$G$17</c:f>
              <c:multiLvlStrCache>
                <c:ptCount val="11"/>
                <c:lvl>
                  <c:pt idx="0">
                    <c:v>Nov</c:v>
                  </c:pt>
                  <c:pt idx="1">
                    <c:v>Dec</c:v>
                  </c:pt>
                  <c:pt idx="2">
                    <c:v>Jan</c:v>
                  </c:pt>
                  <c:pt idx="3">
                    <c:v>Feb</c:v>
                  </c:pt>
                  <c:pt idx="4">
                    <c:v>Mar</c:v>
                  </c:pt>
                  <c:pt idx="5">
                    <c:v>Apr</c:v>
                  </c:pt>
                  <c:pt idx="6">
                    <c:v>May</c:v>
                  </c:pt>
                  <c:pt idx="7">
                    <c:v>Jun</c:v>
                  </c:pt>
                  <c:pt idx="8">
                    <c:v>Jul</c:v>
                  </c:pt>
                  <c:pt idx="9">
                    <c:v>Aug</c:v>
                  </c:pt>
                  <c:pt idx="10">
                    <c:v>Sep</c:v>
                  </c:pt>
                </c:lvl>
                <c:lvl>
                  <c:pt idx="0">
                    <c:v>2021</c:v>
                  </c:pt>
                  <c:pt idx="2">
                    <c:v>2022</c:v>
                  </c:pt>
                </c:lvl>
              </c:multiLvlStrCache>
            </c:multiLvlStrRef>
          </c:cat>
          <c:val>
            <c:numRef>
              <c:f>'Pivot Table'!$H$4:$H$17</c:f>
              <c:numCache>
                <c:formatCode>General</c:formatCode>
                <c:ptCount val="11"/>
                <c:pt idx="0">
                  <c:v>933.24</c:v>
                </c:pt>
                <c:pt idx="1">
                  <c:v>1608.88</c:v>
                </c:pt>
                <c:pt idx="2">
                  <c:v>776.56000000000006</c:v>
                </c:pt>
                <c:pt idx="3">
                  <c:v>1532.4399999999998</c:v>
                </c:pt>
                <c:pt idx="4">
                  <c:v>511.15999999999997</c:v>
                </c:pt>
                <c:pt idx="5">
                  <c:v>2188.1999999999998</c:v>
                </c:pt>
                <c:pt idx="6">
                  <c:v>1236.1699999999998</c:v>
                </c:pt>
                <c:pt idx="7">
                  <c:v>1395.12</c:v>
                </c:pt>
                <c:pt idx="8">
                  <c:v>1580.65</c:v>
                </c:pt>
                <c:pt idx="9">
                  <c:v>1340</c:v>
                </c:pt>
                <c:pt idx="10">
                  <c:v>1240.01</c:v>
                </c:pt>
              </c:numCache>
            </c:numRef>
          </c:val>
          <c:extLst>
            <c:ext xmlns:c16="http://schemas.microsoft.com/office/drawing/2014/chart" uri="{C3380CC4-5D6E-409C-BE32-E72D297353CC}">
              <c16:uniqueId val="{00000000-6812-4524-B82F-125847A9FF9F}"/>
            </c:ext>
          </c:extLst>
        </c:ser>
        <c:dLbls>
          <c:dLblPos val="outEnd"/>
          <c:showLegendKey val="0"/>
          <c:showVal val="1"/>
          <c:showCatName val="0"/>
          <c:showSerName val="0"/>
          <c:showPercent val="0"/>
          <c:showBubbleSize val="0"/>
        </c:dLbls>
        <c:gapWidth val="150"/>
        <c:overlap val="-27"/>
        <c:axId val="227440192"/>
        <c:axId val="227440608"/>
      </c:barChart>
      <c:catAx>
        <c:axId val="2274401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40608"/>
        <c:crosses val="autoZero"/>
        <c:auto val="1"/>
        <c:lblAlgn val="ctr"/>
        <c:lblOffset val="100"/>
        <c:noMultiLvlLbl val="0"/>
      </c:catAx>
      <c:valAx>
        <c:axId val="227440608"/>
        <c:scaling>
          <c:orientation val="minMax"/>
          <c:max val="3000"/>
        </c:scaling>
        <c:delete val="1"/>
        <c:axPos val="l"/>
        <c:numFmt formatCode="General" sourceLinked="1"/>
        <c:majorTickMark val="out"/>
        <c:minorTickMark val="none"/>
        <c:tickLblPos val="nextTo"/>
        <c:crossAx val="227440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[myFinance_n.xlsx]Pivot Table!PT_LineChart</c:name>
    <c:fmtId val="5"/>
  </c:pivotSource>
  <c:chart>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0"/>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31"/>
        <c:spPr>
          <a:ln w="28575" cap="rnd">
            <a:solidFill>
              <a:schemeClr val="accent3"/>
            </a:solidFill>
            <a:round/>
          </a:ln>
          <a:effectLst/>
        </c:spPr>
        <c:marker>
          <c:symbol val="none"/>
        </c:marker>
        <c:dLbl>
          <c:idx val="0"/>
          <c:delete val="1"/>
          <c:extLst>
            <c:ext xmlns:c15="http://schemas.microsoft.com/office/drawing/2012/chart" uri="{CE6537A1-D6FC-4f65-9D91-7224C49458BB}"/>
          </c:extLst>
        </c:dLbl>
      </c:pivotFmt>
      <c:pivotFmt>
        <c:idx val="32"/>
        <c:spPr>
          <a:ln w="28575" cap="rnd">
            <a:solidFill>
              <a:schemeClr val="accent4"/>
            </a:solidFill>
            <a:round/>
          </a:ln>
          <a:effectLst/>
        </c:spPr>
        <c:marker>
          <c:symbol val="none"/>
        </c:marker>
        <c:dLbl>
          <c:idx val="0"/>
          <c:delete val="1"/>
          <c:extLst>
            <c:ext xmlns:c15="http://schemas.microsoft.com/office/drawing/2012/chart" uri="{CE6537A1-D6FC-4f65-9D91-7224C49458BB}"/>
          </c:extLst>
        </c:dLbl>
      </c:pivotFmt>
      <c:pivotFmt>
        <c:idx val="33"/>
        <c:spPr>
          <a:ln w="28575" cap="rnd">
            <a:solidFill>
              <a:schemeClr val="accent5"/>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Table'!$F$21:$F$22</c:f>
              <c:strCache>
                <c:ptCount val="1"/>
                <c:pt idx="0">
                  <c:v>Loan Payment</c:v>
                </c:pt>
              </c:strCache>
            </c:strRef>
          </c:tx>
          <c:spPr>
            <a:ln w="28575" cap="rnd">
              <a:solidFill>
                <a:schemeClr val="accent1"/>
              </a:solidFill>
              <a:round/>
            </a:ln>
            <a:effectLst/>
          </c:spPr>
          <c:marker>
            <c:symbol val="none"/>
          </c:marker>
          <c:cat>
            <c:multiLvlStrRef>
              <c:f>'Pivot Table'!$D$23:$E$35</c:f>
              <c:multiLvlStrCache>
                <c:ptCount val="11"/>
                <c:lvl>
                  <c:pt idx="0">
                    <c:v>Nov</c:v>
                  </c:pt>
                  <c:pt idx="1">
                    <c:v>Dec</c:v>
                  </c:pt>
                  <c:pt idx="2">
                    <c:v>Jan</c:v>
                  </c:pt>
                  <c:pt idx="3">
                    <c:v>Feb</c:v>
                  </c:pt>
                  <c:pt idx="4">
                    <c:v>Mar</c:v>
                  </c:pt>
                  <c:pt idx="5">
                    <c:v>Apr</c:v>
                  </c:pt>
                  <c:pt idx="6">
                    <c:v>May</c:v>
                  </c:pt>
                  <c:pt idx="7">
                    <c:v>Jun</c:v>
                  </c:pt>
                  <c:pt idx="8">
                    <c:v>Jul</c:v>
                  </c:pt>
                  <c:pt idx="9">
                    <c:v>Aug</c:v>
                  </c:pt>
                  <c:pt idx="10">
                    <c:v>Sep</c:v>
                  </c:pt>
                </c:lvl>
                <c:lvl>
                  <c:pt idx="0">
                    <c:v>2021</c:v>
                  </c:pt>
                  <c:pt idx="2">
                    <c:v>2022</c:v>
                  </c:pt>
                </c:lvl>
              </c:multiLvlStrCache>
            </c:multiLvlStrRef>
          </c:cat>
          <c:val>
            <c:numRef>
              <c:f>'Pivot Table'!$F$23:$F$35</c:f>
              <c:numCache>
                <c:formatCode>General</c:formatCode>
                <c:ptCount val="11"/>
                <c:pt idx="0">
                  <c:v>305.97000000000003</c:v>
                </c:pt>
                <c:pt idx="1">
                  <c:v>985.97</c:v>
                </c:pt>
                <c:pt idx="2">
                  <c:v>201.99</c:v>
                </c:pt>
                <c:pt idx="3">
                  <c:v>465.97</c:v>
                </c:pt>
                <c:pt idx="5">
                  <c:v>1210.96</c:v>
                </c:pt>
                <c:pt idx="6">
                  <c:v>258.98</c:v>
                </c:pt>
                <c:pt idx="7">
                  <c:v>1411.94</c:v>
                </c:pt>
                <c:pt idx="8">
                  <c:v>831.95</c:v>
                </c:pt>
                <c:pt idx="9">
                  <c:v>563.98</c:v>
                </c:pt>
                <c:pt idx="10">
                  <c:v>1007.96</c:v>
                </c:pt>
              </c:numCache>
            </c:numRef>
          </c:val>
          <c:smooth val="0"/>
          <c:extLst>
            <c:ext xmlns:c16="http://schemas.microsoft.com/office/drawing/2014/chart" uri="{C3380CC4-5D6E-409C-BE32-E72D297353CC}">
              <c16:uniqueId val="{00000011-A03B-4A26-ABE7-D72853D0C66E}"/>
            </c:ext>
          </c:extLst>
        </c:ser>
        <c:ser>
          <c:idx val="1"/>
          <c:order val="1"/>
          <c:tx>
            <c:strRef>
              <c:f>'Pivot Table'!$G$21:$G$22</c:f>
              <c:strCache>
                <c:ptCount val="1"/>
                <c:pt idx="0">
                  <c:v>Living Expenses</c:v>
                </c:pt>
              </c:strCache>
            </c:strRef>
          </c:tx>
          <c:spPr>
            <a:ln w="28575" cap="rnd">
              <a:solidFill>
                <a:schemeClr val="accent2"/>
              </a:solidFill>
              <a:round/>
            </a:ln>
            <a:effectLst/>
          </c:spPr>
          <c:marker>
            <c:symbol val="none"/>
          </c:marker>
          <c:cat>
            <c:multiLvlStrRef>
              <c:f>'Pivot Table'!$D$23:$E$35</c:f>
              <c:multiLvlStrCache>
                <c:ptCount val="11"/>
                <c:lvl>
                  <c:pt idx="0">
                    <c:v>Nov</c:v>
                  </c:pt>
                  <c:pt idx="1">
                    <c:v>Dec</c:v>
                  </c:pt>
                  <c:pt idx="2">
                    <c:v>Jan</c:v>
                  </c:pt>
                  <c:pt idx="3">
                    <c:v>Feb</c:v>
                  </c:pt>
                  <c:pt idx="4">
                    <c:v>Mar</c:v>
                  </c:pt>
                  <c:pt idx="5">
                    <c:v>Apr</c:v>
                  </c:pt>
                  <c:pt idx="6">
                    <c:v>May</c:v>
                  </c:pt>
                  <c:pt idx="7">
                    <c:v>Jun</c:v>
                  </c:pt>
                  <c:pt idx="8">
                    <c:v>Jul</c:v>
                  </c:pt>
                  <c:pt idx="9">
                    <c:v>Aug</c:v>
                  </c:pt>
                  <c:pt idx="10">
                    <c:v>Sep</c:v>
                  </c:pt>
                </c:lvl>
                <c:lvl>
                  <c:pt idx="0">
                    <c:v>2021</c:v>
                  </c:pt>
                  <c:pt idx="2">
                    <c:v>2022</c:v>
                  </c:pt>
                </c:lvl>
              </c:multiLvlStrCache>
            </c:multiLvlStrRef>
          </c:cat>
          <c:val>
            <c:numRef>
              <c:f>'Pivot Table'!$G$23:$G$35</c:f>
              <c:numCache>
                <c:formatCode>General</c:formatCode>
                <c:ptCount val="11"/>
                <c:pt idx="0">
                  <c:v>493.17</c:v>
                </c:pt>
                <c:pt idx="1">
                  <c:v>398.81</c:v>
                </c:pt>
                <c:pt idx="2">
                  <c:v>394.40000000000003</c:v>
                </c:pt>
                <c:pt idx="3">
                  <c:v>371.61</c:v>
                </c:pt>
                <c:pt idx="4">
                  <c:v>397.7</c:v>
                </c:pt>
                <c:pt idx="5">
                  <c:v>434.61999999999995</c:v>
                </c:pt>
                <c:pt idx="6">
                  <c:v>438.46000000000004</c:v>
                </c:pt>
                <c:pt idx="7">
                  <c:v>110.75</c:v>
                </c:pt>
                <c:pt idx="8">
                  <c:v>363.75</c:v>
                </c:pt>
                <c:pt idx="9">
                  <c:v>650.15</c:v>
                </c:pt>
                <c:pt idx="10">
                  <c:v>17.240000000000002</c:v>
                </c:pt>
              </c:numCache>
            </c:numRef>
          </c:val>
          <c:smooth val="0"/>
          <c:extLst>
            <c:ext xmlns:c16="http://schemas.microsoft.com/office/drawing/2014/chart" uri="{C3380CC4-5D6E-409C-BE32-E72D297353CC}">
              <c16:uniqueId val="{00000013-A03B-4A26-ABE7-D72853D0C66E}"/>
            </c:ext>
          </c:extLst>
        </c:ser>
        <c:ser>
          <c:idx val="2"/>
          <c:order val="2"/>
          <c:tx>
            <c:strRef>
              <c:f>'Pivot Table'!$H$21:$H$22</c:f>
              <c:strCache>
                <c:ptCount val="1"/>
                <c:pt idx="0">
                  <c:v>Dine-out</c:v>
                </c:pt>
              </c:strCache>
            </c:strRef>
          </c:tx>
          <c:spPr>
            <a:ln w="28575" cap="rnd">
              <a:solidFill>
                <a:schemeClr val="accent3"/>
              </a:solidFill>
              <a:round/>
            </a:ln>
            <a:effectLst/>
          </c:spPr>
          <c:marker>
            <c:symbol val="none"/>
          </c:marker>
          <c:cat>
            <c:multiLvlStrRef>
              <c:f>'Pivot Table'!$D$23:$E$35</c:f>
              <c:multiLvlStrCache>
                <c:ptCount val="11"/>
                <c:lvl>
                  <c:pt idx="0">
                    <c:v>Nov</c:v>
                  </c:pt>
                  <c:pt idx="1">
                    <c:v>Dec</c:v>
                  </c:pt>
                  <c:pt idx="2">
                    <c:v>Jan</c:v>
                  </c:pt>
                  <c:pt idx="3">
                    <c:v>Feb</c:v>
                  </c:pt>
                  <c:pt idx="4">
                    <c:v>Mar</c:v>
                  </c:pt>
                  <c:pt idx="5">
                    <c:v>Apr</c:v>
                  </c:pt>
                  <c:pt idx="6">
                    <c:v>May</c:v>
                  </c:pt>
                  <c:pt idx="7">
                    <c:v>Jun</c:v>
                  </c:pt>
                  <c:pt idx="8">
                    <c:v>Jul</c:v>
                  </c:pt>
                  <c:pt idx="9">
                    <c:v>Aug</c:v>
                  </c:pt>
                  <c:pt idx="10">
                    <c:v>Sep</c:v>
                  </c:pt>
                </c:lvl>
                <c:lvl>
                  <c:pt idx="0">
                    <c:v>2021</c:v>
                  </c:pt>
                  <c:pt idx="2">
                    <c:v>2022</c:v>
                  </c:pt>
                </c:lvl>
              </c:multiLvlStrCache>
            </c:multiLvlStrRef>
          </c:cat>
          <c:val>
            <c:numRef>
              <c:f>'Pivot Table'!$H$23:$H$35</c:f>
              <c:numCache>
                <c:formatCode>General</c:formatCode>
                <c:ptCount val="11"/>
                <c:pt idx="0">
                  <c:v>59.780000000000008</c:v>
                </c:pt>
                <c:pt idx="1">
                  <c:v>191.81000000000003</c:v>
                </c:pt>
                <c:pt idx="2">
                  <c:v>119.26</c:v>
                </c:pt>
                <c:pt idx="3">
                  <c:v>48.65</c:v>
                </c:pt>
                <c:pt idx="4">
                  <c:v>91.6</c:v>
                </c:pt>
                <c:pt idx="5">
                  <c:v>110.77000000000001</c:v>
                </c:pt>
                <c:pt idx="6">
                  <c:v>143.13999999999999</c:v>
                </c:pt>
                <c:pt idx="7">
                  <c:v>140.80999999999997</c:v>
                </c:pt>
                <c:pt idx="8">
                  <c:v>105.39</c:v>
                </c:pt>
                <c:pt idx="9">
                  <c:v>133.57</c:v>
                </c:pt>
                <c:pt idx="10">
                  <c:v>129.47</c:v>
                </c:pt>
              </c:numCache>
            </c:numRef>
          </c:val>
          <c:smooth val="0"/>
          <c:extLst>
            <c:ext xmlns:c16="http://schemas.microsoft.com/office/drawing/2014/chart" uri="{C3380CC4-5D6E-409C-BE32-E72D297353CC}">
              <c16:uniqueId val="{00000015-A03B-4A26-ABE7-D72853D0C66E}"/>
            </c:ext>
          </c:extLst>
        </c:ser>
        <c:ser>
          <c:idx val="3"/>
          <c:order val="3"/>
          <c:tx>
            <c:strRef>
              <c:f>'Pivot Table'!$I$21:$I$22</c:f>
              <c:strCache>
                <c:ptCount val="1"/>
                <c:pt idx="0">
                  <c:v>Transport</c:v>
                </c:pt>
              </c:strCache>
            </c:strRef>
          </c:tx>
          <c:spPr>
            <a:ln w="28575" cap="rnd">
              <a:solidFill>
                <a:schemeClr val="accent4"/>
              </a:solidFill>
              <a:round/>
            </a:ln>
            <a:effectLst/>
          </c:spPr>
          <c:marker>
            <c:symbol val="none"/>
          </c:marker>
          <c:cat>
            <c:multiLvlStrRef>
              <c:f>'Pivot Table'!$D$23:$E$35</c:f>
              <c:multiLvlStrCache>
                <c:ptCount val="11"/>
                <c:lvl>
                  <c:pt idx="0">
                    <c:v>Nov</c:v>
                  </c:pt>
                  <c:pt idx="1">
                    <c:v>Dec</c:v>
                  </c:pt>
                  <c:pt idx="2">
                    <c:v>Jan</c:v>
                  </c:pt>
                  <c:pt idx="3">
                    <c:v>Feb</c:v>
                  </c:pt>
                  <c:pt idx="4">
                    <c:v>Mar</c:v>
                  </c:pt>
                  <c:pt idx="5">
                    <c:v>Apr</c:v>
                  </c:pt>
                  <c:pt idx="6">
                    <c:v>May</c:v>
                  </c:pt>
                  <c:pt idx="7">
                    <c:v>Jun</c:v>
                  </c:pt>
                  <c:pt idx="8">
                    <c:v>Jul</c:v>
                  </c:pt>
                  <c:pt idx="9">
                    <c:v>Aug</c:v>
                  </c:pt>
                  <c:pt idx="10">
                    <c:v>Sep</c:v>
                  </c:pt>
                </c:lvl>
                <c:lvl>
                  <c:pt idx="0">
                    <c:v>2021</c:v>
                  </c:pt>
                  <c:pt idx="2">
                    <c:v>2022</c:v>
                  </c:pt>
                </c:lvl>
              </c:multiLvlStrCache>
            </c:multiLvlStrRef>
          </c:cat>
          <c:val>
            <c:numRef>
              <c:f>'Pivot Table'!$I$23:$I$35</c:f>
              <c:numCache>
                <c:formatCode>General</c:formatCode>
                <c:ptCount val="11"/>
                <c:pt idx="0">
                  <c:v>13.48</c:v>
                </c:pt>
                <c:pt idx="1">
                  <c:v>35.51</c:v>
                </c:pt>
                <c:pt idx="2">
                  <c:v>40.94</c:v>
                </c:pt>
                <c:pt idx="4">
                  <c:v>56.120000000000005</c:v>
                </c:pt>
                <c:pt idx="5">
                  <c:v>88.63</c:v>
                </c:pt>
                <c:pt idx="6">
                  <c:v>107.19000000000001</c:v>
                </c:pt>
                <c:pt idx="8">
                  <c:v>85</c:v>
                </c:pt>
                <c:pt idx="9">
                  <c:v>76.83</c:v>
                </c:pt>
                <c:pt idx="10">
                  <c:v>29.480000000000004</c:v>
                </c:pt>
              </c:numCache>
            </c:numRef>
          </c:val>
          <c:smooth val="0"/>
          <c:extLst>
            <c:ext xmlns:c16="http://schemas.microsoft.com/office/drawing/2014/chart" uri="{C3380CC4-5D6E-409C-BE32-E72D297353CC}">
              <c16:uniqueId val="{00000017-A03B-4A26-ABE7-D72853D0C66E}"/>
            </c:ext>
          </c:extLst>
        </c:ser>
        <c:ser>
          <c:idx val="4"/>
          <c:order val="4"/>
          <c:tx>
            <c:strRef>
              <c:f>'Pivot Table'!$J$21:$J$22</c:f>
              <c:strCache>
                <c:ptCount val="1"/>
                <c:pt idx="0">
                  <c:v>Discreationary</c:v>
                </c:pt>
              </c:strCache>
            </c:strRef>
          </c:tx>
          <c:spPr>
            <a:ln w="28575" cap="rnd">
              <a:solidFill>
                <a:schemeClr val="accent5"/>
              </a:solidFill>
              <a:round/>
            </a:ln>
            <a:effectLst/>
          </c:spPr>
          <c:marker>
            <c:symbol val="none"/>
          </c:marker>
          <c:cat>
            <c:multiLvlStrRef>
              <c:f>'Pivot Table'!$D$23:$E$35</c:f>
              <c:multiLvlStrCache>
                <c:ptCount val="11"/>
                <c:lvl>
                  <c:pt idx="0">
                    <c:v>Nov</c:v>
                  </c:pt>
                  <c:pt idx="1">
                    <c:v>Dec</c:v>
                  </c:pt>
                  <c:pt idx="2">
                    <c:v>Jan</c:v>
                  </c:pt>
                  <c:pt idx="3">
                    <c:v>Feb</c:v>
                  </c:pt>
                  <c:pt idx="4">
                    <c:v>Mar</c:v>
                  </c:pt>
                  <c:pt idx="5">
                    <c:v>Apr</c:v>
                  </c:pt>
                  <c:pt idx="6">
                    <c:v>May</c:v>
                  </c:pt>
                  <c:pt idx="7">
                    <c:v>Jun</c:v>
                  </c:pt>
                  <c:pt idx="8">
                    <c:v>Jul</c:v>
                  </c:pt>
                  <c:pt idx="9">
                    <c:v>Aug</c:v>
                  </c:pt>
                  <c:pt idx="10">
                    <c:v>Sep</c:v>
                  </c:pt>
                </c:lvl>
                <c:lvl>
                  <c:pt idx="0">
                    <c:v>2021</c:v>
                  </c:pt>
                  <c:pt idx="2">
                    <c:v>2022</c:v>
                  </c:pt>
                </c:lvl>
              </c:multiLvlStrCache>
            </c:multiLvlStrRef>
          </c:cat>
          <c:val>
            <c:numRef>
              <c:f>'Pivot Table'!$J$23:$J$35</c:f>
              <c:numCache>
                <c:formatCode>General</c:formatCode>
                <c:ptCount val="11"/>
                <c:pt idx="1">
                  <c:v>53.56</c:v>
                </c:pt>
                <c:pt idx="2">
                  <c:v>19.490000000000002</c:v>
                </c:pt>
                <c:pt idx="3">
                  <c:v>55</c:v>
                </c:pt>
                <c:pt idx="7">
                  <c:v>6</c:v>
                </c:pt>
                <c:pt idx="9">
                  <c:v>6.05</c:v>
                </c:pt>
                <c:pt idx="10">
                  <c:v>95.990000000000009</c:v>
                </c:pt>
              </c:numCache>
            </c:numRef>
          </c:val>
          <c:smooth val="0"/>
          <c:extLst>
            <c:ext xmlns:c16="http://schemas.microsoft.com/office/drawing/2014/chart" uri="{C3380CC4-5D6E-409C-BE32-E72D297353CC}">
              <c16:uniqueId val="{00000019-A03B-4A26-ABE7-D72853D0C66E}"/>
            </c:ext>
          </c:extLst>
        </c:ser>
        <c:dLbls>
          <c:showLegendKey val="0"/>
          <c:showVal val="0"/>
          <c:showCatName val="0"/>
          <c:showSerName val="0"/>
          <c:showPercent val="0"/>
          <c:showBubbleSize val="0"/>
        </c:dLbls>
        <c:smooth val="0"/>
        <c:axId val="214198288"/>
        <c:axId val="214199120"/>
      </c:lineChart>
      <c:catAx>
        <c:axId val="214198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99120"/>
        <c:crosses val="autoZero"/>
        <c:auto val="1"/>
        <c:lblAlgn val="ctr"/>
        <c:lblOffset val="100"/>
        <c:noMultiLvlLbl val="0"/>
      </c:catAx>
      <c:valAx>
        <c:axId val="21419912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98288"/>
        <c:crosses val="autoZero"/>
        <c:crossBetween val="between"/>
      </c:valAx>
    </c:plotArea>
    <c:legend>
      <c:legendPos val="t"/>
      <c:layout>
        <c:manualLayout>
          <c:xMode val="edge"/>
          <c:yMode val="edge"/>
          <c:x val="4.7696531329546363E-2"/>
          <c:y val="0"/>
          <c:w val="0.89999996578265007"/>
          <c:h val="7.470760315459525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6718AFFD-7C82-43A1-9EDF-E1AC120C9F01}">
          <cx:tx>
            <cx:txData>
              <cx:f>_xlchart.v1.1</cx:f>
              <cx:v>Sum of Actual amount</cx:v>
            </cx:txData>
          </cx:tx>
          <cx:dataLabels>
            <cx:visibility seriesName="0" categoryName="1" value="1"/>
            <cx:separator>, </cx:separator>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chart" Target="../charts/chart3.xml"/><Relationship Id="rId3" Type="http://schemas.openxmlformats.org/officeDocument/2006/relationships/image" Target="../media/image2.svg"/><Relationship Id="rId7" Type="http://schemas.openxmlformats.org/officeDocument/2006/relationships/image" Target="../media/image6.svg"/><Relationship Id="rId12" Type="http://schemas.openxmlformats.org/officeDocument/2006/relationships/chart" Target="../charts/chart2.xml"/><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5.png"/><Relationship Id="rId11" Type="http://schemas.openxmlformats.org/officeDocument/2006/relationships/image" Target="../media/image10.svg"/><Relationship Id="rId5" Type="http://schemas.openxmlformats.org/officeDocument/2006/relationships/image" Target="../media/image4.svg"/><Relationship Id="rId15" Type="http://schemas.microsoft.com/office/2014/relationships/chartEx" Target="../charts/chartEx1.xml"/><Relationship Id="rId10" Type="http://schemas.openxmlformats.org/officeDocument/2006/relationships/image" Target="../media/image9.png"/><Relationship Id="rId4" Type="http://schemas.openxmlformats.org/officeDocument/2006/relationships/image" Target="../media/image3.png"/><Relationship Id="rId9" Type="http://schemas.openxmlformats.org/officeDocument/2006/relationships/image" Target="../media/image8.svg"/><Relationship Id="rId1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224118</xdr:colOff>
      <xdr:row>3</xdr:row>
      <xdr:rowOff>152400</xdr:rowOff>
    </xdr:from>
    <xdr:to>
      <xdr:col>23</xdr:col>
      <xdr:colOff>591672</xdr:colOff>
      <xdr:row>22</xdr:row>
      <xdr:rowOff>26894</xdr:rowOff>
    </xdr:to>
    <xdr:sp macro="" textlink="">
      <xdr:nvSpPr>
        <xdr:cNvPr id="33" name="Rectangle: Rounded Corners 32">
          <a:extLst>
            <a:ext uri="{FF2B5EF4-FFF2-40B4-BE49-F238E27FC236}">
              <a16:creationId xmlns:a16="http://schemas.microsoft.com/office/drawing/2014/main" id="{AB69C75A-C793-8047-78B7-F34925110E33}"/>
            </a:ext>
          </a:extLst>
        </xdr:cNvPr>
        <xdr:cNvSpPr/>
      </xdr:nvSpPr>
      <xdr:spPr>
        <a:xfrm>
          <a:off x="8758518" y="690282"/>
          <a:ext cx="5853954" cy="3281083"/>
        </a:xfrm>
        <a:prstGeom prst="roundRect">
          <a:avLst>
            <a:gd name="adj" fmla="val 2650"/>
          </a:avLst>
        </a:prstGeom>
        <a:solidFill>
          <a:schemeClr val="accent1">
            <a:lumMod val="40000"/>
            <a:lumOff val="60000"/>
            <a:alpha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17929</xdr:colOff>
      <xdr:row>3</xdr:row>
      <xdr:rowOff>152399</xdr:rowOff>
    </xdr:from>
    <xdr:to>
      <xdr:col>9</xdr:col>
      <xdr:colOff>8965</xdr:colOff>
      <xdr:row>38</xdr:row>
      <xdr:rowOff>62753</xdr:rowOff>
    </xdr:to>
    <xdr:sp macro="" textlink="">
      <xdr:nvSpPr>
        <xdr:cNvPr id="27" name="Rectangle: Rounded Corners 26">
          <a:extLst>
            <a:ext uri="{FF2B5EF4-FFF2-40B4-BE49-F238E27FC236}">
              <a16:creationId xmlns:a16="http://schemas.microsoft.com/office/drawing/2014/main" id="{8BBF9CAC-2A07-5CCE-73DA-39970A812A35}"/>
            </a:ext>
          </a:extLst>
        </xdr:cNvPr>
        <xdr:cNvSpPr/>
      </xdr:nvSpPr>
      <xdr:spPr>
        <a:xfrm>
          <a:off x="17929" y="690281"/>
          <a:ext cx="5477436" cy="6185648"/>
        </a:xfrm>
        <a:prstGeom prst="roundRect">
          <a:avLst>
            <a:gd name="adj" fmla="val 2650"/>
          </a:avLst>
        </a:prstGeom>
        <a:solidFill>
          <a:schemeClr val="accent1">
            <a:lumMod val="40000"/>
            <a:lumOff val="60000"/>
            <a:alpha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8962</xdr:colOff>
      <xdr:row>3</xdr:row>
      <xdr:rowOff>152400</xdr:rowOff>
    </xdr:from>
    <xdr:to>
      <xdr:col>14</xdr:col>
      <xdr:colOff>224118</xdr:colOff>
      <xdr:row>17</xdr:row>
      <xdr:rowOff>161366</xdr:rowOff>
    </xdr:to>
    <xdr:graphicFrame macro="">
      <xdr:nvGraphicFramePr>
        <xdr:cNvPr id="24" name="Chart 23">
          <a:extLst>
            <a:ext uri="{FF2B5EF4-FFF2-40B4-BE49-F238E27FC236}">
              <a16:creationId xmlns:a16="http://schemas.microsoft.com/office/drawing/2014/main" id="{B1102A0F-55F3-41CE-9F6F-A3BBC843D0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30480</xdr:colOff>
      <xdr:row>0</xdr:row>
      <xdr:rowOff>22860</xdr:rowOff>
    </xdr:from>
    <xdr:to>
      <xdr:col>24</xdr:col>
      <xdr:colOff>0</xdr:colOff>
      <xdr:row>3</xdr:row>
      <xdr:rowOff>158220</xdr:rowOff>
    </xdr:to>
    <xdr:sp macro="" textlink="">
      <xdr:nvSpPr>
        <xdr:cNvPr id="2" name="Rectangle: Rounded Corners 1">
          <a:extLst>
            <a:ext uri="{FF2B5EF4-FFF2-40B4-BE49-F238E27FC236}">
              <a16:creationId xmlns:a16="http://schemas.microsoft.com/office/drawing/2014/main" id="{AAAC11C8-C7EA-35EA-655A-DD8FE733DAC1}"/>
            </a:ext>
          </a:extLst>
        </xdr:cNvPr>
        <xdr:cNvSpPr/>
      </xdr:nvSpPr>
      <xdr:spPr>
        <a:xfrm>
          <a:off x="30480" y="22860"/>
          <a:ext cx="14599920" cy="673242"/>
        </a:xfrm>
        <a:prstGeom prst="roundRect">
          <a:avLst/>
        </a:prstGeom>
        <a:gradFill flip="none" rotWithShape="1">
          <a:gsLst>
            <a:gs pos="32000">
              <a:schemeClr val="accent1">
                <a:lumMod val="40000"/>
                <a:lumOff val="60000"/>
              </a:schemeClr>
            </a:gs>
            <a:gs pos="100000">
              <a:schemeClr val="accent1">
                <a:lumMod val="50000"/>
              </a:schemeClr>
            </a:gs>
            <a:gs pos="100000">
              <a:schemeClr val="accent1">
                <a:lumMod val="60000"/>
              </a:schemeClr>
            </a:gs>
          </a:gsLst>
          <a:path path="circle">
            <a:fillToRect l="50000" t="50000" r="50000" b="50000"/>
          </a:path>
          <a:tileRect/>
        </a:gradFill>
        <a:ln>
          <a:no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IN" sz="2000">
              <a:solidFill>
                <a:schemeClr val="tx1"/>
              </a:solidFill>
            </a:rPr>
            <a:t>PERSONAL</a:t>
          </a:r>
          <a:r>
            <a:rPr lang="en-IN" sz="2000" baseline="0">
              <a:solidFill>
                <a:schemeClr val="tx1"/>
              </a:solidFill>
            </a:rPr>
            <a:t> FINANCE DASHBOARD</a:t>
          </a:r>
          <a:endParaRPr lang="en-IN" sz="2000">
            <a:solidFill>
              <a:schemeClr val="tx1"/>
            </a:solidFill>
          </a:endParaRPr>
        </a:p>
      </xdr:txBody>
    </xdr:sp>
    <xdr:clientData/>
  </xdr:twoCellAnchor>
  <xdr:twoCellAnchor editAs="oneCell">
    <xdr:from>
      <xdr:col>19</xdr:col>
      <xdr:colOff>34339</xdr:colOff>
      <xdr:row>0</xdr:row>
      <xdr:rowOff>0</xdr:rowOff>
    </xdr:from>
    <xdr:to>
      <xdr:col>19</xdr:col>
      <xdr:colOff>466339</xdr:colOff>
      <xdr:row>2</xdr:row>
      <xdr:rowOff>73412</xdr:rowOff>
    </xdr:to>
    <xdr:pic>
      <xdr:nvPicPr>
        <xdr:cNvPr id="4" name="Graphic 3" descr="House">
          <a:extLst>
            <a:ext uri="{FF2B5EF4-FFF2-40B4-BE49-F238E27FC236}">
              <a16:creationId xmlns:a16="http://schemas.microsoft.com/office/drawing/2014/main" id="{D32E617E-31E8-0ADA-3564-8F09AE710BA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1616739" y="0"/>
          <a:ext cx="432000" cy="432000"/>
        </a:xfrm>
        <a:prstGeom prst="rect">
          <a:avLst/>
        </a:prstGeom>
      </xdr:spPr>
    </xdr:pic>
    <xdr:clientData/>
  </xdr:twoCellAnchor>
  <xdr:twoCellAnchor editAs="oneCell">
    <xdr:from>
      <xdr:col>12</xdr:col>
      <xdr:colOff>257575</xdr:colOff>
      <xdr:row>0</xdr:row>
      <xdr:rowOff>0</xdr:rowOff>
    </xdr:from>
    <xdr:to>
      <xdr:col>13</xdr:col>
      <xdr:colOff>79975</xdr:colOff>
      <xdr:row>2</xdr:row>
      <xdr:rowOff>73412</xdr:rowOff>
    </xdr:to>
    <xdr:pic>
      <xdr:nvPicPr>
        <xdr:cNvPr id="6" name="Graphic 5" descr="Car">
          <a:extLst>
            <a:ext uri="{FF2B5EF4-FFF2-40B4-BE49-F238E27FC236}">
              <a16:creationId xmlns:a16="http://schemas.microsoft.com/office/drawing/2014/main" id="{1B43BF90-F468-9EAC-7237-FE2A1253D78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7572775" y="0"/>
          <a:ext cx="432000" cy="432000"/>
        </a:xfrm>
        <a:prstGeom prst="rect">
          <a:avLst/>
        </a:prstGeom>
      </xdr:spPr>
    </xdr:pic>
    <xdr:clientData/>
  </xdr:twoCellAnchor>
  <xdr:twoCellAnchor editAs="oneCell">
    <xdr:from>
      <xdr:col>14</xdr:col>
      <xdr:colOff>386363</xdr:colOff>
      <xdr:row>0</xdr:row>
      <xdr:rowOff>0</xdr:rowOff>
    </xdr:from>
    <xdr:to>
      <xdr:col>15</xdr:col>
      <xdr:colOff>208763</xdr:colOff>
      <xdr:row>2</xdr:row>
      <xdr:rowOff>73412</xdr:rowOff>
    </xdr:to>
    <xdr:pic>
      <xdr:nvPicPr>
        <xdr:cNvPr id="8" name="Graphic 7" descr="Shopping cart">
          <a:extLst>
            <a:ext uri="{FF2B5EF4-FFF2-40B4-BE49-F238E27FC236}">
              <a16:creationId xmlns:a16="http://schemas.microsoft.com/office/drawing/2014/main" id="{EBDC55AD-3230-A8A6-80DB-09BDAFC9BBA3}"/>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8920763" y="0"/>
          <a:ext cx="432000" cy="432000"/>
        </a:xfrm>
        <a:prstGeom prst="rect">
          <a:avLst/>
        </a:prstGeom>
      </xdr:spPr>
    </xdr:pic>
    <xdr:clientData/>
  </xdr:twoCellAnchor>
  <xdr:twoCellAnchor editAs="oneCell">
    <xdr:from>
      <xdr:col>21</xdr:col>
      <xdr:colOff>163128</xdr:colOff>
      <xdr:row>0</xdr:row>
      <xdr:rowOff>0</xdr:rowOff>
    </xdr:from>
    <xdr:to>
      <xdr:col>21</xdr:col>
      <xdr:colOff>595128</xdr:colOff>
      <xdr:row>2</xdr:row>
      <xdr:rowOff>73412</xdr:rowOff>
    </xdr:to>
    <xdr:pic>
      <xdr:nvPicPr>
        <xdr:cNvPr id="10" name="Graphic 9" descr="Table setting">
          <a:extLst>
            <a:ext uri="{FF2B5EF4-FFF2-40B4-BE49-F238E27FC236}">
              <a16:creationId xmlns:a16="http://schemas.microsoft.com/office/drawing/2014/main" id="{CB51963C-784B-5D0F-A714-4298C95F6B8F}"/>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2964728" y="0"/>
          <a:ext cx="432000" cy="432000"/>
        </a:xfrm>
        <a:prstGeom prst="rect">
          <a:avLst/>
        </a:prstGeom>
      </xdr:spPr>
    </xdr:pic>
    <xdr:clientData/>
  </xdr:twoCellAnchor>
  <xdr:twoCellAnchor editAs="oneCell">
    <xdr:from>
      <xdr:col>16</xdr:col>
      <xdr:colOff>515151</xdr:colOff>
      <xdr:row>0</xdr:row>
      <xdr:rowOff>0</xdr:rowOff>
    </xdr:from>
    <xdr:to>
      <xdr:col>17</xdr:col>
      <xdr:colOff>337551</xdr:colOff>
      <xdr:row>2</xdr:row>
      <xdr:rowOff>73412</xdr:rowOff>
    </xdr:to>
    <xdr:pic>
      <xdr:nvPicPr>
        <xdr:cNvPr id="12" name="Graphic 11" descr="Bank">
          <a:extLst>
            <a:ext uri="{FF2B5EF4-FFF2-40B4-BE49-F238E27FC236}">
              <a16:creationId xmlns:a16="http://schemas.microsoft.com/office/drawing/2014/main" id="{0407F424-3F96-A900-1F53-1F4737EEF7DE}"/>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0268751" y="0"/>
          <a:ext cx="432000" cy="432000"/>
        </a:xfrm>
        <a:prstGeom prst="rect">
          <a:avLst/>
        </a:prstGeom>
      </xdr:spPr>
    </xdr:pic>
    <xdr:clientData/>
  </xdr:twoCellAnchor>
  <xdr:twoCellAnchor>
    <xdr:from>
      <xdr:col>13</xdr:col>
      <xdr:colOff>89647</xdr:colOff>
      <xdr:row>0</xdr:row>
      <xdr:rowOff>44823</xdr:rowOff>
    </xdr:from>
    <xdr:to>
      <xdr:col>14</xdr:col>
      <xdr:colOff>295834</xdr:colOff>
      <xdr:row>2</xdr:row>
      <xdr:rowOff>44824</xdr:rowOff>
    </xdr:to>
    <xdr:sp macro="" textlink="'Pivot Table'!B9">
      <xdr:nvSpPr>
        <xdr:cNvPr id="13" name="TextBox 12">
          <a:extLst>
            <a:ext uri="{FF2B5EF4-FFF2-40B4-BE49-F238E27FC236}">
              <a16:creationId xmlns:a16="http://schemas.microsoft.com/office/drawing/2014/main" id="{941AEEC1-81F2-FE8F-110F-84A70639F5EB}"/>
            </a:ext>
          </a:extLst>
        </xdr:cNvPr>
        <xdr:cNvSpPr txBox="1"/>
      </xdr:nvSpPr>
      <xdr:spPr>
        <a:xfrm>
          <a:off x="8014447" y="44823"/>
          <a:ext cx="815787" cy="3585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FD8329D-9BDE-45FE-A632-FB99ADDCEA23}" type="TxLink">
            <a:rPr lang="en-US" sz="1400" b="0" i="0" u="none" strike="noStrike">
              <a:solidFill>
                <a:srgbClr val="000000"/>
              </a:solidFill>
              <a:latin typeface="Calibri"/>
              <a:ea typeface="+mn-ea"/>
              <a:cs typeface="Calibri"/>
            </a:rPr>
            <a:pPr marL="0" indent="0"/>
            <a:t>236.09</a:t>
          </a:fld>
          <a:endParaRPr lang="en-IN" sz="1400" b="0" i="0" u="none" strike="noStrike">
            <a:solidFill>
              <a:srgbClr val="000000"/>
            </a:solidFill>
            <a:latin typeface="Calibri"/>
            <a:ea typeface="+mn-ea"/>
            <a:cs typeface="Calibri"/>
          </a:endParaRPr>
        </a:p>
      </xdr:txBody>
    </xdr:sp>
    <xdr:clientData/>
  </xdr:twoCellAnchor>
  <xdr:twoCellAnchor>
    <xdr:from>
      <xdr:col>12</xdr:col>
      <xdr:colOff>17930</xdr:colOff>
      <xdr:row>2</xdr:row>
      <xdr:rowOff>0</xdr:rowOff>
    </xdr:from>
    <xdr:to>
      <xdr:col>14</xdr:col>
      <xdr:colOff>116541</xdr:colOff>
      <xdr:row>3</xdr:row>
      <xdr:rowOff>116541</xdr:rowOff>
    </xdr:to>
    <xdr:sp macro="" textlink="">
      <xdr:nvSpPr>
        <xdr:cNvPr id="14" name="TextBox 13">
          <a:extLst>
            <a:ext uri="{FF2B5EF4-FFF2-40B4-BE49-F238E27FC236}">
              <a16:creationId xmlns:a16="http://schemas.microsoft.com/office/drawing/2014/main" id="{7582ABCB-5FFE-3012-ED47-305CCD756930}"/>
            </a:ext>
          </a:extLst>
        </xdr:cNvPr>
        <xdr:cNvSpPr txBox="1"/>
      </xdr:nvSpPr>
      <xdr:spPr>
        <a:xfrm>
          <a:off x="7333130" y="358588"/>
          <a:ext cx="1317811" cy="295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400" b="0" i="0" u="none" strike="noStrike">
              <a:solidFill>
                <a:srgbClr val="000000"/>
              </a:solidFill>
              <a:latin typeface="Calibri"/>
              <a:ea typeface="+mn-ea"/>
              <a:cs typeface="Calibri"/>
            </a:rPr>
            <a:t>Transport</a:t>
          </a:r>
        </a:p>
      </xdr:txBody>
    </xdr:sp>
    <xdr:clientData/>
  </xdr:twoCellAnchor>
  <xdr:twoCellAnchor>
    <xdr:from>
      <xdr:col>15</xdr:col>
      <xdr:colOff>277906</xdr:colOff>
      <xdr:row>0</xdr:row>
      <xdr:rowOff>44823</xdr:rowOff>
    </xdr:from>
    <xdr:to>
      <xdr:col>16</xdr:col>
      <xdr:colOff>484093</xdr:colOff>
      <xdr:row>2</xdr:row>
      <xdr:rowOff>44825</xdr:rowOff>
    </xdr:to>
    <xdr:sp macro="" textlink="'Pivot Table'!B8">
      <xdr:nvSpPr>
        <xdr:cNvPr id="15" name="TextBox 14">
          <a:extLst>
            <a:ext uri="{FF2B5EF4-FFF2-40B4-BE49-F238E27FC236}">
              <a16:creationId xmlns:a16="http://schemas.microsoft.com/office/drawing/2014/main" id="{34C40462-A5FB-CB2B-B156-114FF0C99967}"/>
            </a:ext>
          </a:extLst>
        </xdr:cNvPr>
        <xdr:cNvSpPr txBox="1"/>
      </xdr:nvSpPr>
      <xdr:spPr>
        <a:xfrm>
          <a:off x="9421906" y="44823"/>
          <a:ext cx="815787" cy="3585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8F7274D-2837-4C75-A643-E7A2C8BB8E1A}" type="TxLink">
            <a:rPr lang="en-US" sz="1400" b="0" i="0" u="none" strike="noStrike">
              <a:solidFill>
                <a:srgbClr val="000000"/>
              </a:solidFill>
              <a:latin typeface="Calibri"/>
              <a:ea typeface="+mn-ea"/>
              <a:cs typeface="Calibri"/>
            </a:rPr>
            <a:pPr marL="0" indent="0"/>
            <a:t>533.18</a:t>
          </a:fld>
          <a:endParaRPr lang="en-IN" sz="1400" b="0" i="0" u="none" strike="noStrike">
            <a:solidFill>
              <a:srgbClr val="000000"/>
            </a:solidFill>
            <a:latin typeface="Calibri"/>
            <a:ea typeface="+mn-ea"/>
            <a:cs typeface="Calibri"/>
          </a:endParaRPr>
        </a:p>
      </xdr:txBody>
    </xdr:sp>
    <xdr:clientData/>
  </xdr:twoCellAnchor>
  <xdr:twoCellAnchor>
    <xdr:from>
      <xdr:col>14</xdr:col>
      <xdr:colOff>206189</xdr:colOff>
      <xdr:row>2</xdr:row>
      <xdr:rowOff>0</xdr:rowOff>
    </xdr:from>
    <xdr:to>
      <xdr:col>16</xdr:col>
      <xdr:colOff>152400</xdr:colOff>
      <xdr:row>3</xdr:row>
      <xdr:rowOff>80684</xdr:rowOff>
    </xdr:to>
    <xdr:sp macro="" textlink="">
      <xdr:nvSpPr>
        <xdr:cNvPr id="16" name="TextBox 15">
          <a:extLst>
            <a:ext uri="{FF2B5EF4-FFF2-40B4-BE49-F238E27FC236}">
              <a16:creationId xmlns:a16="http://schemas.microsoft.com/office/drawing/2014/main" id="{4C6FB50A-8490-C644-7736-F80EA0F46A9A}"/>
            </a:ext>
          </a:extLst>
        </xdr:cNvPr>
        <xdr:cNvSpPr txBox="1"/>
      </xdr:nvSpPr>
      <xdr:spPr>
        <a:xfrm>
          <a:off x="8740589" y="358588"/>
          <a:ext cx="1165411" cy="259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400" b="0" i="0" u="none" strike="noStrike">
              <a:solidFill>
                <a:srgbClr val="000000"/>
              </a:solidFill>
              <a:latin typeface="Calibri"/>
              <a:ea typeface="+mn-ea"/>
              <a:cs typeface="Calibri"/>
            </a:rPr>
            <a:t>Shopping</a:t>
          </a:r>
        </a:p>
      </xdr:txBody>
    </xdr:sp>
    <xdr:clientData/>
  </xdr:twoCellAnchor>
  <xdr:twoCellAnchor>
    <xdr:from>
      <xdr:col>17</xdr:col>
      <xdr:colOff>412377</xdr:colOff>
      <xdr:row>0</xdr:row>
      <xdr:rowOff>44823</xdr:rowOff>
    </xdr:from>
    <xdr:to>
      <xdr:col>19</xdr:col>
      <xdr:colOff>8964</xdr:colOff>
      <xdr:row>2</xdr:row>
      <xdr:rowOff>44825</xdr:rowOff>
    </xdr:to>
    <xdr:sp macro="" textlink="'Pivot Table'!B4">
      <xdr:nvSpPr>
        <xdr:cNvPr id="17" name="TextBox 16">
          <a:extLst>
            <a:ext uri="{FF2B5EF4-FFF2-40B4-BE49-F238E27FC236}">
              <a16:creationId xmlns:a16="http://schemas.microsoft.com/office/drawing/2014/main" id="{D310BC91-8301-7FD7-F9E4-0756C2EB745B}"/>
            </a:ext>
          </a:extLst>
        </xdr:cNvPr>
        <xdr:cNvSpPr txBox="1"/>
      </xdr:nvSpPr>
      <xdr:spPr>
        <a:xfrm>
          <a:off x="10775577" y="44823"/>
          <a:ext cx="815787" cy="3585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E828371-96F9-4220-BC1A-C503EB27C206}" type="TxLink">
            <a:rPr lang="en-US" sz="1400" b="0" i="0" u="none" strike="noStrike">
              <a:solidFill>
                <a:srgbClr val="000000"/>
              </a:solidFill>
              <a:latin typeface="Calibri"/>
              <a:cs typeface="Calibri"/>
            </a:rPr>
            <a:pPr/>
            <a:t>7245.67</a:t>
          </a:fld>
          <a:endParaRPr lang="en-IN" sz="1400"/>
        </a:p>
      </xdr:txBody>
    </xdr:sp>
    <xdr:clientData/>
  </xdr:twoCellAnchor>
  <xdr:twoCellAnchor>
    <xdr:from>
      <xdr:col>16</xdr:col>
      <xdr:colOff>340660</xdr:colOff>
      <xdr:row>1</xdr:row>
      <xdr:rowOff>179293</xdr:rowOff>
    </xdr:from>
    <xdr:to>
      <xdr:col>18</xdr:col>
      <xdr:colOff>412376</xdr:colOff>
      <xdr:row>3</xdr:row>
      <xdr:rowOff>89646</xdr:rowOff>
    </xdr:to>
    <xdr:sp macro="" textlink="">
      <xdr:nvSpPr>
        <xdr:cNvPr id="18" name="TextBox 17">
          <a:extLst>
            <a:ext uri="{FF2B5EF4-FFF2-40B4-BE49-F238E27FC236}">
              <a16:creationId xmlns:a16="http://schemas.microsoft.com/office/drawing/2014/main" id="{E4978C74-4C13-ABAD-2499-C0699A57633D}"/>
            </a:ext>
          </a:extLst>
        </xdr:cNvPr>
        <xdr:cNvSpPr txBox="1"/>
      </xdr:nvSpPr>
      <xdr:spPr>
        <a:xfrm>
          <a:off x="10094260" y="358587"/>
          <a:ext cx="1290916" cy="2689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400" b="0" i="0" u="none" strike="noStrike">
              <a:solidFill>
                <a:srgbClr val="000000"/>
              </a:solidFill>
              <a:latin typeface="Calibri"/>
              <a:ea typeface="+mn-ea"/>
              <a:cs typeface="Calibri"/>
            </a:rPr>
            <a:t>Loan Payment</a:t>
          </a:r>
        </a:p>
      </xdr:txBody>
    </xdr:sp>
    <xdr:clientData/>
  </xdr:twoCellAnchor>
  <xdr:twoCellAnchor>
    <xdr:from>
      <xdr:col>19</xdr:col>
      <xdr:colOff>466165</xdr:colOff>
      <xdr:row>0</xdr:row>
      <xdr:rowOff>44823</xdr:rowOff>
    </xdr:from>
    <xdr:to>
      <xdr:col>21</xdr:col>
      <xdr:colOff>62752</xdr:colOff>
      <xdr:row>2</xdr:row>
      <xdr:rowOff>44825</xdr:rowOff>
    </xdr:to>
    <xdr:sp macro="" textlink="'Pivot Table'!B5">
      <xdr:nvSpPr>
        <xdr:cNvPr id="19" name="TextBox 18">
          <a:extLst>
            <a:ext uri="{FF2B5EF4-FFF2-40B4-BE49-F238E27FC236}">
              <a16:creationId xmlns:a16="http://schemas.microsoft.com/office/drawing/2014/main" id="{7FEDA038-0B23-24CB-72E0-C53F71DEE806}"/>
            </a:ext>
          </a:extLst>
        </xdr:cNvPr>
        <xdr:cNvSpPr txBox="1"/>
      </xdr:nvSpPr>
      <xdr:spPr>
        <a:xfrm>
          <a:off x="12048565" y="44823"/>
          <a:ext cx="815787" cy="3585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6DE8061-0BBD-42AF-9AEC-A74AA4EBBBBF}" type="TxLink">
            <a:rPr lang="en-US" sz="1400" b="0" i="0" u="none" strike="noStrike">
              <a:solidFill>
                <a:srgbClr val="000000"/>
              </a:solidFill>
              <a:latin typeface="Calibri"/>
              <a:ea typeface="+mn-ea"/>
              <a:cs typeface="Calibri"/>
            </a:rPr>
            <a:pPr marL="0" indent="0"/>
            <a:t>4070.66</a:t>
          </a:fld>
          <a:endParaRPr lang="en-IN" sz="1400" b="0" i="0" u="none" strike="noStrike">
            <a:solidFill>
              <a:srgbClr val="000000"/>
            </a:solidFill>
            <a:latin typeface="Calibri"/>
            <a:ea typeface="+mn-ea"/>
            <a:cs typeface="Calibri"/>
          </a:endParaRPr>
        </a:p>
      </xdr:txBody>
    </xdr:sp>
    <xdr:clientData/>
  </xdr:twoCellAnchor>
  <xdr:twoCellAnchor>
    <xdr:from>
      <xdr:col>19</xdr:col>
      <xdr:colOff>8965</xdr:colOff>
      <xdr:row>2</xdr:row>
      <xdr:rowOff>17929</xdr:rowOff>
    </xdr:from>
    <xdr:to>
      <xdr:col>20</xdr:col>
      <xdr:colOff>564776</xdr:colOff>
      <xdr:row>3</xdr:row>
      <xdr:rowOff>98613</xdr:rowOff>
    </xdr:to>
    <xdr:sp macro="" textlink="">
      <xdr:nvSpPr>
        <xdr:cNvPr id="20" name="TextBox 19">
          <a:extLst>
            <a:ext uri="{FF2B5EF4-FFF2-40B4-BE49-F238E27FC236}">
              <a16:creationId xmlns:a16="http://schemas.microsoft.com/office/drawing/2014/main" id="{3971D71F-D242-9FD7-3EBB-BCD86C99D290}"/>
            </a:ext>
          </a:extLst>
        </xdr:cNvPr>
        <xdr:cNvSpPr txBox="1"/>
      </xdr:nvSpPr>
      <xdr:spPr>
        <a:xfrm>
          <a:off x="11591365" y="376517"/>
          <a:ext cx="1165411" cy="259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400" b="0" i="0" u="none" strike="noStrike">
              <a:solidFill>
                <a:srgbClr val="000000"/>
              </a:solidFill>
              <a:latin typeface="Calibri"/>
              <a:ea typeface="+mn-ea"/>
              <a:cs typeface="Calibri"/>
            </a:rPr>
            <a:t>Rent</a:t>
          </a:r>
        </a:p>
      </xdr:txBody>
    </xdr:sp>
    <xdr:clientData/>
  </xdr:twoCellAnchor>
  <xdr:twoCellAnchor>
    <xdr:from>
      <xdr:col>22</xdr:col>
      <xdr:colOff>53788</xdr:colOff>
      <xdr:row>0</xdr:row>
      <xdr:rowOff>44823</xdr:rowOff>
    </xdr:from>
    <xdr:to>
      <xdr:col>23</xdr:col>
      <xdr:colOff>259975</xdr:colOff>
      <xdr:row>2</xdr:row>
      <xdr:rowOff>44825</xdr:rowOff>
    </xdr:to>
    <xdr:sp macro="" textlink="'Pivot Table'!B7">
      <xdr:nvSpPr>
        <xdr:cNvPr id="21" name="TextBox 20">
          <a:extLst>
            <a:ext uri="{FF2B5EF4-FFF2-40B4-BE49-F238E27FC236}">
              <a16:creationId xmlns:a16="http://schemas.microsoft.com/office/drawing/2014/main" id="{DE2C4C58-945C-234C-8C41-C1E3C8FA88F0}"/>
            </a:ext>
          </a:extLst>
        </xdr:cNvPr>
        <xdr:cNvSpPr txBox="1"/>
      </xdr:nvSpPr>
      <xdr:spPr>
        <a:xfrm>
          <a:off x="13464988" y="44823"/>
          <a:ext cx="815787" cy="3585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D291761-B755-479F-AD4E-2488104DD243}" type="TxLink">
            <a:rPr lang="en-US" sz="1400" b="0" i="0" u="none" strike="noStrike">
              <a:solidFill>
                <a:srgbClr val="000000"/>
              </a:solidFill>
              <a:latin typeface="Calibri"/>
              <a:ea typeface="+mn-ea"/>
              <a:cs typeface="Calibri"/>
            </a:rPr>
            <a:pPr marL="0" indent="0"/>
            <a:t>1274.25</a:t>
          </a:fld>
          <a:endParaRPr lang="en-IN" sz="1400" b="0" i="0" u="none" strike="noStrike">
            <a:solidFill>
              <a:srgbClr val="000000"/>
            </a:solidFill>
            <a:latin typeface="Calibri"/>
            <a:ea typeface="+mn-ea"/>
            <a:cs typeface="Calibri"/>
          </a:endParaRPr>
        </a:p>
      </xdr:txBody>
    </xdr:sp>
    <xdr:clientData/>
  </xdr:twoCellAnchor>
  <xdr:twoCellAnchor>
    <xdr:from>
      <xdr:col>20</xdr:col>
      <xdr:colOff>591671</xdr:colOff>
      <xdr:row>2</xdr:row>
      <xdr:rowOff>0</xdr:rowOff>
    </xdr:from>
    <xdr:to>
      <xdr:col>22</xdr:col>
      <xdr:colOff>537882</xdr:colOff>
      <xdr:row>3</xdr:row>
      <xdr:rowOff>80684</xdr:rowOff>
    </xdr:to>
    <xdr:sp macro="" textlink="">
      <xdr:nvSpPr>
        <xdr:cNvPr id="22" name="TextBox 21">
          <a:extLst>
            <a:ext uri="{FF2B5EF4-FFF2-40B4-BE49-F238E27FC236}">
              <a16:creationId xmlns:a16="http://schemas.microsoft.com/office/drawing/2014/main" id="{30CABC50-FC41-7DAF-6AF6-F549597C6CB7}"/>
            </a:ext>
          </a:extLst>
        </xdr:cNvPr>
        <xdr:cNvSpPr txBox="1"/>
      </xdr:nvSpPr>
      <xdr:spPr>
        <a:xfrm>
          <a:off x="12783671" y="358588"/>
          <a:ext cx="1165411" cy="2599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400" b="0" i="0" u="none" strike="noStrike">
              <a:solidFill>
                <a:srgbClr val="000000"/>
              </a:solidFill>
              <a:latin typeface="Calibri"/>
              <a:ea typeface="+mn-ea"/>
              <a:cs typeface="Calibri"/>
            </a:rPr>
            <a:t>Dine-Out</a:t>
          </a:r>
        </a:p>
      </xdr:txBody>
    </xdr:sp>
    <xdr:clientData/>
  </xdr:twoCellAnchor>
  <xdr:twoCellAnchor>
    <xdr:from>
      <xdr:col>10</xdr:col>
      <xdr:colOff>71719</xdr:colOff>
      <xdr:row>0</xdr:row>
      <xdr:rowOff>35858</xdr:rowOff>
    </xdr:from>
    <xdr:to>
      <xdr:col>12</xdr:col>
      <xdr:colOff>170330</xdr:colOff>
      <xdr:row>1</xdr:row>
      <xdr:rowOff>152399</xdr:rowOff>
    </xdr:to>
    <xdr:sp macro="" textlink="">
      <xdr:nvSpPr>
        <xdr:cNvPr id="23" name="TextBox 22">
          <a:extLst>
            <a:ext uri="{FF2B5EF4-FFF2-40B4-BE49-F238E27FC236}">
              <a16:creationId xmlns:a16="http://schemas.microsoft.com/office/drawing/2014/main" id="{DEC2C5F8-D30B-41F2-9FF7-83597D53FED6}"/>
            </a:ext>
          </a:extLst>
        </xdr:cNvPr>
        <xdr:cNvSpPr txBox="1"/>
      </xdr:nvSpPr>
      <xdr:spPr>
        <a:xfrm>
          <a:off x="6167719" y="35858"/>
          <a:ext cx="1317811" cy="295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400" b="0" i="0" u="none" strike="noStrike">
              <a:solidFill>
                <a:srgbClr val="000000"/>
              </a:solidFill>
              <a:latin typeface="Calibri"/>
              <a:ea typeface="+mn-ea"/>
              <a:cs typeface="Calibri"/>
            </a:rPr>
            <a:t>Spend YTD</a:t>
          </a:r>
        </a:p>
      </xdr:txBody>
    </xdr:sp>
    <xdr:clientData/>
  </xdr:twoCellAnchor>
  <xdr:twoCellAnchor>
    <xdr:from>
      <xdr:col>0</xdr:col>
      <xdr:colOff>35859</xdr:colOff>
      <xdr:row>3</xdr:row>
      <xdr:rowOff>152400</xdr:rowOff>
    </xdr:from>
    <xdr:to>
      <xdr:col>9</xdr:col>
      <xdr:colOff>8964</xdr:colOff>
      <xdr:row>22</xdr:row>
      <xdr:rowOff>71717</xdr:rowOff>
    </xdr:to>
    <xdr:graphicFrame macro="">
      <xdr:nvGraphicFramePr>
        <xdr:cNvPr id="25" name="Chart 24">
          <a:extLst>
            <a:ext uri="{FF2B5EF4-FFF2-40B4-BE49-F238E27FC236}">
              <a16:creationId xmlns:a16="http://schemas.microsoft.com/office/drawing/2014/main" id="{C79DFBF4-2ACA-44CE-8620-F3758ACDB3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35860</xdr:colOff>
      <xdr:row>22</xdr:row>
      <xdr:rowOff>98612</xdr:rowOff>
    </xdr:from>
    <xdr:to>
      <xdr:col>9</xdr:col>
      <xdr:colOff>0</xdr:colOff>
      <xdr:row>38</xdr:row>
      <xdr:rowOff>71718</xdr:rowOff>
    </xdr:to>
    <xdr:graphicFrame macro="">
      <xdr:nvGraphicFramePr>
        <xdr:cNvPr id="26" name="Chart 25">
          <a:extLst>
            <a:ext uri="{FF2B5EF4-FFF2-40B4-BE49-F238E27FC236}">
              <a16:creationId xmlns:a16="http://schemas.microsoft.com/office/drawing/2014/main" id="{AA0CE513-BF26-4E76-A715-676F6EF4AA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14</xdr:col>
      <xdr:colOff>233083</xdr:colOff>
      <xdr:row>22</xdr:row>
      <xdr:rowOff>35860</xdr:rowOff>
    </xdr:from>
    <xdr:to>
      <xdr:col>23</xdr:col>
      <xdr:colOff>576943</xdr:colOff>
      <xdr:row>38</xdr:row>
      <xdr:rowOff>35859</xdr:rowOff>
    </xdr:to>
    <xdr:graphicFrame macro="">
      <xdr:nvGraphicFramePr>
        <xdr:cNvPr id="28" name="Chart 27">
          <a:extLst>
            <a:ext uri="{FF2B5EF4-FFF2-40B4-BE49-F238E27FC236}">
              <a16:creationId xmlns:a16="http://schemas.microsoft.com/office/drawing/2014/main" id="{D7562364-5207-4A65-8F12-3FD51D198E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277906</xdr:colOff>
      <xdr:row>5</xdr:row>
      <xdr:rowOff>116541</xdr:rowOff>
    </xdr:from>
    <xdr:to>
      <xdr:col>24</xdr:col>
      <xdr:colOff>1</xdr:colOff>
      <xdr:row>22</xdr:row>
      <xdr:rowOff>17929</xdr:rowOff>
    </xdr:to>
    <mc:AlternateContent xmlns:mc="http://schemas.openxmlformats.org/markup-compatibility/2006">
      <mc:Choice xmlns:cx1="http://schemas.microsoft.com/office/drawing/2015/9/8/chartex" Requires="cx1">
        <xdr:graphicFrame macro="">
          <xdr:nvGraphicFramePr>
            <xdr:cNvPr id="30" name="Chart 29">
              <a:extLst>
                <a:ext uri="{FF2B5EF4-FFF2-40B4-BE49-F238E27FC236}">
                  <a16:creationId xmlns:a16="http://schemas.microsoft.com/office/drawing/2014/main" id="{F31F90B8-1856-4A7A-A7A3-A882C5A7BF1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9680986" y="1030941"/>
              <a:ext cx="5818095" cy="301034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188259</xdr:colOff>
      <xdr:row>31</xdr:row>
      <xdr:rowOff>8967</xdr:rowOff>
    </xdr:from>
    <xdr:to>
      <xdr:col>13</xdr:col>
      <xdr:colOff>564777</xdr:colOff>
      <xdr:row>32</xdr:row>
      <xdr:rowOff>107579</xdr:rowOff>
    </xdr:to>
    <xdr:sp macro="" textlink="">
      <xdr:nvSpPr>
        <xdr:cNvPr id="34" name="TextBox 33">
          <a:extLst>
            <a:ext uri="{FF2B5EF4-FFF2-40B4-BE49-F238E27FC236}">
              <a16:creationId xmlns:a16="http://schemas.microsoft.com/office/drawing/2014/main" id="{08A6A79E-737F-3E6A-2384-EA98A2448A37}"/>
            </a:ext>
          </a:extLst>
        </xdr:cNvPr>
        <xdr:cNvSpPr txBox="1"/>
      </xdr:nvSpPr>
      <xdr:spPr>
        <a:xfrm>
          <a:off x="5674659" y="5567085"/>
          <a:ext cx="3684494" cy="277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tx1"/>
              </a:solidFill>
            </a:rPr>
            <a:t>Top 5 categories</a:t>
          </a:r>
          <a:r>
            <a:rPr lang="en-IN" sz="1600" b="1" baseline="0">
              <a:solidFill>
                <a:schemeClr val="tx1"/>
              </a:solidFill>
            </a:rPr>
            <a:t> in selected period</a:t>
          </a:r>
          <a:endParaRPr lang="en-IN" sz="1600" b="1">
            <a:solidFill>
              <a:schemeClr val="tx1"/>
            </a:solidFill>
          </a:endParaRPr>
        </a:p>
      </xdr:txBody>
    </xdr:sp>
    <xdr:clientData/>
  </xdr:twoCellAnchor>
  <xdr:twoCellAnchor>
    <xdr:from>
      <xdr:col>9</xdr:col>
      <xdr:colOff>161365</xdr:colOff>
      <xdr:row>32</xdr:row>
      <xdr:rowOff>125507</xdr:rowOff>
    </xdr:from>
    <xdr:to>
      <xdr:col>13</xdr:col>
      <xdr:colOff>582706</xdr:colOff>
      <xdr:row>32</xdr:row>
      <xdr:rowOff>134472</xdr:rowOff>
    </xdr:to>
    <xdr:cxnSp macro="">
      <xdr:nvCxnSpPr>
        <xdr:cNvPr id="36" name="Straight Connector 35">
          <a:extLst>
            <a:ext uri="{FF2B5EF4-FFF2-40B4-BE49-F238E27FC236}">
              <a16:creationId xmlns:a16="http://schemas.microsoft.com/office/drawing/2014/main" id="{CD2ACC3A-061B-D277-3D3F-9C46F9B25A65}"/>
            </a:ext>
          </a:extLst>
        </xdr:cNvPr>
        <xdr:cNvCxnSpPr/>
      </xdr:nvCxnSpPr>
      <xdr:spPr>
        <a:xfrm flipV="1">
          <a:off x="5647765" y="5862919"/>
          <a:ext cx="3729317" cy="8965"/>
        </a:xfrm>
        <a:prstGeom prst="line">
          <a:avLst/>
        </a:prstGeom>
        <a:effectLst>
          <a:reflection blurRad="6350" stA="50000" endA="300" endPos="55500" dist="50800" dir="5400000" sy="-100000" algn="bl" rotWithShape="0"/>
        </a:effectLst>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26894</xdr:colOff>
      <xdr:row>29</xdr:row>
      <xdr:rowOff>0</xdr:rowOff>
    </xdr:from>
    <xdr:to>
      <xdr:col>14</xdr:col>
      <xdr:colOff>242048</xdr:colOff>
      <xdr:row>38</xdr:row>
      <xdr:rowOff>35859</xdr:rowOff>
    </xdr:to>
    <xdr:sp macro="" textlink="">
      <xdr:nvSpPr>
        <xdr:cNvPr id="41" name="Rectangle: Rounded Corners 40">
          <a:extLst>
            <a:ext uri="{FF2B5EF4-FFF2-40B4-BE49-F238E27FC236}">
              <a16:creationId xmlns:a16="http://schemas.microsoft.com/office/drawing/2014/main" id="{7B7697D8-AAEE-D55A-0A00-CD77075D6870}"/>
            </a:ext>
          </a:extLst>
        </xdr:cNvPr>
        <xdr:cNvSpPr/>
      </xdr:nvSpPr>
      <xdr:spPr>
        <a:xfrm>
          <a:off x="5513294" y="5199529"/>
          <a:ext cx="4132730" cy="1649506"/>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9</xdr:col>
      <xdr:colOff>35859</xdr:colOff>
      <xdr:row>17</xdr:row>
      <xdr:rowOff>175260</xdr:rowOff>
    </xdr:from>
    <xdr:to>
      <xdr:col>11</xdr:col>
      <xdr:colOff>44824</xdr:colOff>
      <xdr:row>30</xdr:row>
      <xdr:rowOff>89648</xdr:rowOff>
    </xdr:to>
    <mc:AlternateContent xmlns:mc="http://schemas.openxmlformats.org/markup-compatibility/2006" xmlns:a14="http://schemas.microsoft.com/office/drawing/2010/main">
      <mc:Choice Requires="a14">
        <xdr:graphicFrame macro="">
          <xdr:nvGraphicFramePr>
            <xdr:cNvPr id="43" name="Date 1">
              <a:extLst>
                <a:ext uri="{FF2B5EF4-FFF2-40B4-BE49-F238E27FC236}">
                  <a16:creationId xmlns:a16="http://schemas.microsoft.com/office/drawing/2014/main" id="{6BF6008C-907F-4957-8218-845D156A7602}"/>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5504897" y="3290779"/>
              <a:ext cx="1909142" cy="22968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89647</xdr:colOff>
      <xdr:row>18</xdr:row>
      <xdr:rowOff>0</xdr:rowOff>
    </xdr:from>
    <xdr:to>
      <xdr:col>14</xdr:col>
      <xdr:colOff>206189</xdr:colOff>
      <xdr:row>30</xdr:row>
      <xdr:rowOff>89648</xdr:rowOff>
    </xdr:to>
    <mc:AlternateContent xmlns:mc="http://schemas.openxmlformats.org/markup-compatibility/2006" xmlns:a14="http://schemas.microsoft.com/office/drawing/2010/main">
      <mc:Choice Requires="a14">
        <xdr:graphicFrame macro="">
          <xdr:nvGraphicFramePr>
            <xdr:cNvPr id="44" name="Category 1">
              <a:extLst>
                <a:ext uri="{FF2B5EF4-FFF2-40B4-BE49-F238E27FC236}">
                  <a16:creationId xmlns:a16="http://schemas.microsoft.com/office/drawing/2014/main" id="{3E19800A-3DB9-4205-9CA6-50F9E61487BA}"/>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7458862" y="3298785"/>
              <a:ext cx="2122821" cy="22888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358588</xdr:colOff>
      <xdr:row>4</xdr:row>
      <xdr:rowOff>35859</xdr:rowOff>
    </xdr:from>
    <xdr:to>
      <xdr:col>23</xdr:col>
      <xdr:colOff>541020</xdr:colOff>
      <xdr:row>5</xdr:row>
      <xdr:rowOff>107576</xdr:rowOff>
    </xdr:to>
    <xdr:sp macro="" textlink="'Pivot Table'!J4">
      <xdr:nvSpPr>
        <xdr:cNvPr id="45" name="TextBox 44">
          <a:extLst>
            <a:ext uri="{FF2B5EF4-FFF2-40B4-BE49-F238E27FC236}">
              <a16:creationId xmlns:a16="http://schemas.microsoft.com/office/drawing/2014/main" id="{B92EC464-867B-C959-AB56-BBAFA4299D2C}"/>
            </a:ext>
          </a:extLst>
        </xdr:cNvPr>
        <xdr:cNvSpPr txBox="1"/>
      </xdr:nvSpPr>
      <xdr:spPr>
        <a:xfrm>
          <a:off x="9761668" y="767379"/>
          <a:ext cx="5668832" cy="2545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7F7DD3-7381-4A67-BDA0-848D6E97A1BF}" type="TxLink">
            <a:rPr lang="en-US" sz="1400" b="0" i="0" u="none" strike="noStrike">
              <a:solidFill>
                <a:schemeClr val="accent1">
                  <a:lumMod val="50000"/>
                </a:schemeClr>
              </a:solidFill>
              <a:latin typeface="Calibri" panose="020F0502020204030204" pitchFamily="34" charset="0"/>
              <a:cs typeface="Calibri" panose="020F0502020204030204" pitchFamily="34" charset="0"/>
            </a:rPr>
            <a:pPr/>
            <a:t>Expenses - All Expenses-YTD</a:t>
          </a:fld>
          <a:endParaRPr lang="en-IN" sz="1400">
            <a:solidFill>
              <a:schemeClr val="accent1">
                <a:lumMod val="50000"/>
              </a:schemeClr>
            </a:solidFill>
            <a:latin typeface="Calibri" panose="020F0502020204030204" pitchFamily="34" charset="0"/>
            <a:cs typeface="Calibri" panose="020F0502020204030204" pitchFamily="34" charset="0"/>
          </a:endParaRPr>
        </a:p>
      </xdr:txBody>
    </xdr:sp>
    <xdr:clientData/>
  </xdr:twoCellAnchor>
  <xdr:twoCellAnchor>
    <xdr:from>
      <xdr:col>9</xdr:col>
      <xdr:colOff>35859</xdr:colOff>
      <xdr:row>30</xdr:row>
      <xdr:rowOff>98611</xdr:rowOff>
    </xdr:from>
    <xdr:to>
      <xdr:col>14</xdr:col>
      <xdr:colOff>242048</xdr:colOff>
      <xdr:row>38</xdr:row>
      <xdr:rowOff>66675</xdr:rowOff>
    </xdr:to>
    <xdr:sp macro="" textlink="">
      <xdr:nvSpPr>
        <xdr:cNvPr id="46" name="Rectangle: Rounded Corners 45">
          <a:extLst>
            <a:ext uri="{FF2B5EF4-FFF2-40B4-BE49-F238E27FC236}">
              <a16:creationId xmlns:a16="http://schemas.microsoft.com/office/drawing/2014/main" id="{8FBA8F7C-FD02-5646-38FF-4FE047ADCA76}"/>
            </a:ext>
          </a:extLst>
        </xdr:cNvPr>
        <xdr:cNvSpPr/>
      </xdr:nvSpPr>
      <xdr:spPr>
        <a:xfrm>
          <a:off x="5522259" y="5527861"/>
          <a:ext cx="4120964" cy="1415864"/>
        </a:xfrm>
        <a:prstGeom prst="roundRect">
          <a:avLst>
            <a:gd name="adj" fmla="val 5929"/>
          </a:avLst>
        </a:prstGeom>
        <a:noFill/>
        <a:ln>
          <a:solidFill>
            <a:schemeClr val="tx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v</a:t>
          </a:r>
        </a:p>
      </xdr:txBody>
    </xdr:sp>
    <xdr:clientData/>
  </xdr:twoCellAnchor>
  <xdr:twoCellAnchor>
    <xdr:from>
      <xdr:col>9</xdr:col>
      <xdr:colOff>8965</xdr:colOff>
      <xdr:row>17</xdr:row>
      <xdr:rowOff>143435</xdr:rowOff>
    </xdr:from>
    <xdr:to>
      <xdr:col>14</xdr:col>
      <xdr:colOff>215154</xdr:colOff>
      <xdr:row>30</xdr:row>
      <xdr:rowOff>89646</xdr:rowOff>
    </xdr:to>
    <xdr:sp macro="" textlink="">
      <xdr:nvSpPr>
        <xdr:cNvPr id="47" name="Rectangle: Rounded Corners 46">
          <a:extLst>
            <a:ext uri="{FF2B5EF4-FFF2-40B4-BE49-F238E27FC236}">
              <a16:creationId xmlns:a16="http://schemas.microsoft.com/office/drawing/2014/main" id="{2AA97EAC-D2EB-42BB-8F45-C77F8287778A}"/>
            </a:ext>
          </a:extLst>
        </xdr:cNvPr>
        <xdr:cNvSpPr/>
      </xdr:nvSpPr>
      <xdr:spPr>
        <a:xfrm>
          <a:off x="5495365" y="3191435"/>
          <a:ext cx="4123765" cy="2277035"/>
        </a:xfrm>
        <a:prstGeom prst="roundRect">
          <a:avLst>
            <a:gd name="adj" fmla="val 5929"/>
          </a:avLst>
        </a:prstGeom>
        <a:noFill/>
        <a:ln>
          <a:solidFill>
            <a:schemeClr val="tx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v</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0.31852</cdr:x>
      <cdr:y>0.4973</cdr:y>
    </cdr:from>
    <cdr:to>
      <cdr:x>0.60741</cdr:x>
      <cdr:y>0.68108</cdr:y>
    </cdr:to>
    <cdr:sp macro="" textlink="'Pivot Table'!$B$17">
      <cdr:nvSpPr>
        <cdr:cNvPr id="2" name="TextBox 1">
          <a:extLst xmlns:a="http://schemas.openxmlformats.org/drawingml/2006/main">
            <a:ext uri="{FF2B5EF4-FFF2-40B4-BE49-F238E27FC236}">
              <a16:creationId xmlns:a16="http://schemas.microsoft.com/office/drawing/2014/main" id="{44132D87-798C-4410-AB68-770CF4F14DD5}"/>
            </a:ext>
          </a:extLst>
        </cdr:cNvPr>
        <cdr:cNvSpPr txBox="1"/>
      </cdr:nvSpPr>
      <cdr:spPr>
        <a:xfrm xmlns:a="http://schemas.openxmlformats.org/drawingml/2006/main">
          <a:off x="1156451" y="1649508"/>
          <a:ext cx="1048870" cy="6096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Overflow="clip" horzOverflow="clip" wrap="square" rtlCol="0" anchor="ctr"/>
        <a:lstStyle xmlns:a="http://schemas.openxmlformats.org/drawingml/2006/main"/>
        <a:p xmlns:a="http://schemas.openxmlformats.org/drawingml/2006/main">
          <a:pPr marL="0" indent="0" algn="ctr"/>
          <a:fld id="{FC7B3660-6996-492C-81DE-7F98A1AFB033}" type="TxLink">
            <a:rPr lang="en-US" sz="1100" b="1" i="0" u="none" strike="noStrike">
              <a:solidFill>
                <a:srgbClr val="000000"/>
              </a:solidFill>
              <a:latin typeface="Calibri"/>
              <a:ea typeface="+mn-ea"/>
              <a:cs typeface="Calibri"/>
            </a:rPr>
            <a:pPr marL="0" indent="0" algn="ctr"/>
            <a:t>29184.11</a:t>
          </a:fld>
          <a:endParaRPr lang="en-IN" sz="1100" b="1" i="0" u="none" strike="noStrike">
            <a:solidFill>
              <a:srgbClr val="000000"/>
            </a:solidFill>
            <a:latin typeface="Calibri"/>
            <a:ea typeface="+mn-ea"/>
            <a:cs typeface="Calibri"/>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841.601343171293" createdVersion="8" refreshedVersion="8" minRefreshableVersion="3" recordCount="547" xr:uid="{E9874DED-36F3-4405-8D9C-32603BD65D93}">
  <cacheSource type="worksheet">
    <worksheetSource name="Transaction"/>
  </cacheSource>
  <cacheFields count="12">
    <cacheField name="Date" numFmtId="14">
      <sharedItems containsSemiMixedTypes="0" containsNonDate="0" containsDate="1" containsString="0" minDate="2021-11-01T00:00:00" maxDate="2022-10-01T00:00:00" count="259">
        <d v="2022-04-27T00:00:00"/>
        <d v="2022-04-01T00:00:00"/>
        <d v="2021-11-08T00:00:00"/>
        <d v="2021-12-16T00:00:00"/>
        <d v="2021-12-18T00:00:00"/>
        <d v="2022-02-21T00:00:00"/>
        <d v="2021-12-17T00:00:00"/>
        <d v="2022-04-15T00:00:00"/>
        <d v="2022-06-01T00:00:00"/>
        <d v="2022-08-30T00:00:00"/>
        <d v="2022-09-02T00:00:00"/>
        <d v="2022-04-23T00:00:00"/>
        <d v="2021-12-19T00:00:00"/>
        <d v="2022-06-17T00:00:00"/>
        <d v="2022-01-13T00:00:00"/>
        <d v="2022-05-30T00:00:00"/>
        <d v="2022-09-01T00:00:00"/>
        <d v="2022-07-11T00:00:00"/>
        <d v="2021-12-10T00:00:00"/>
        <d v="2022-03-25T00:00:00"/>
        <d v="2022-05-20T00:00:00"/>
        <d v="2022-08-03T00:00:00"/>
        <d v="2022-08-31T00:00:00"/>
        <d v="2022-06-22T00:00:00"/>
        <d v="2022-07-31T00:00:00"/>
        <d v="2022-07-29T00:00:00"/>
        <d v="2022-04-29T00:00:00"/>
        <d v="2022-09-27T00:00:00"/>
        <d v="2022-06-16T00:00:00"/>
        <d v="2022-09-29T00:00:00"/>
        <d v="2021-11-01T00:00:00"/>
        <d v="2022-04-26T00:00:00"/>
        <d v="2022-09-26T00:00:00"/>
        <d v="2022-02-22T00:00:00"/>
        <d v="2022-01-28T00:00:00"/>
        <d v="2022-02-04T00:00:00"/>
        <d v="2022-02-11T00:00:00"/>
        <d v="2022-02-18T00:00:00"/>
        <d v="2022-01-29T00:00:00"/>
        <d v="2022-06-21T00:00:00"/>
        <d v="2022-06-10T00:00:00"/>
        <d v="2022-09-30T00:00:00"/>
        <d v="2022-08-02T00:00:00"/>
        <d v="2021-12-03T00:00:00"/>
        <d v="2022-02-24T00:00:00"/>
        <d v="2022-05-02T00:00:00"/>
        <d v="2022-02-23T00:00:00"/>
        <d v="2022-08-14T00:00:00"/>
        <d v="2022-08-15T00:00:00"/>
        <d v="2022-09-09T00:00:00"/>
        <d v="2022-08-11T00:00:00"/>
        <d v="2022-08-21T00:00:00"/>
        <d v="2022-08-08T00:00:00"/>
        <d v="2022-08-25T00:00:00"/>
        <d v="2022-09-11T00:00:00"/>
        <d v="2022-05-06T00:00:00"/>
        <d v="2022-05-10T00:00:00"/>
        <d v="2022-04-22T00:00:00"/>
        <d v="2021-12-05T00:00:00"/>
        <d v="2022-06-19T00:00:00"/>
        <d v="2022-07-12T00:00:00"/>
        <d v="2022-04-08T00:00:00"/>
        <d v="2022-02-20T00:00:00"/>
        <d v="2022-03-11T00:00:00"/>
        <d v="2022-06-03T00:00:00"/>
        <d v="2022-06-18T00:00:00"/>
        <d v="2022-07-01T00:00:00"/>
        <d v="2022-07-03T00:00:00"/>
        <d v="2022-07-07T00:00:00"/>
        <d v="2022-07-21T00:00:00"/>
        <d v="2022-07-30T00:00:00"/>
        <d v="2022-08-26T00:00:00"/>
        <d v="2021-11-27T00:00:00"/>
        <d v="2022-04-02T00:00:00"/>
        <d v="2021-11-19T00:00:00"/>
        <d v="2022-06-07T00:00:00"/>
        <d v="2022-06-06T00:00:00"/>
        <d v="2022-06-15T00:00:00"/>
        <d v="2022-09-13T00:00:00"/>
        <d v="2022-09-16T00:00:00"/>
        <d v="2022-01-14T00:00:00"/>
        <d v="2022-01-07T00:00:00"/>
        <d v="2022-07-22T00:00:00"/>
        <d v="2022-05-31T00:00:00"/>
        <d v="2022-05-13T00:00:00"/>
        <d v="2021-11-20T00:00:00"/>
        <d v="2022-04-10T00:00:00"/>
        <d v="2022-09-21T00:00:00"/>
        <d v="2022-09-17T00:00:00"/>
        <d v="2021-12-22T00:00:00"/>
        <d v="2022-03-09T00:00:00"/>
        <d v="2022-05-01T00:00:00"/>
        <d v="2022-07-20T00:00:00"/>
        <d v="2022-04-09T00:00:00"/>
        <d v="2022-02-25T00:00:00"/>
        <d v="2022-07-05T00:00:00"/>
        <d v="2022-05-27T00:00:00"/>
        <d v="2022-02-01T00:00:00"/>
        <d v="2022-04-04T00:00:00"/>
        <d v="2022-04-16T00:00:00"/>
        <d v="2022-05-25T00:00:00"/>
        <d v="2022-06-02T00:00:00"/>
        <d v="2022-06-09T00:00:00"/>
        <d v="2022-03-24T00:00:00"/>
        <d v="2021-12-08T00:00:00"/>
        <d v="2022-05-09T00:00:00"/>
        <d v="2022-05-05T00:00:00"/>
        <d v="2022-06-04T00:00:00"/>
        <d v="2021-12-11T00:00:00"/>
        <d v="2022-08-19T00:00:00"/>
        <d v="2022-06-05T00:00:00"/>
        <d v="2022-07-10T00:00:00"/>
        <d v="2021-11-10T00:00:00"/>
        <d v="2022-01-09T00:00:00"/>
        <d v="2022-02-15T00:00:00"/>
        <d v="2022-02-16T00:00:00"/>
        <d v="2022-01-12T00:00:00"/>
        <d v="2022-07-08T00:00:00"/>
        <d v="2022-04-30T00:00:00"/>
        <d v="2022-08-04T00:00:00"/>
        <d v="2022-08-12T00:00:00"/>
        <d v="2022-03-17T00:00:00"/>
        <d v="2022-07-13T00:00:00"/>
        <d v="2021-12-07T00:00:00"/>
        <d v="2022-08-20T00:00:00"/>
        <d v="2022-03-16T00:00:00"/>
        <d v="2022-06-14T00:00:00"/>
        <d v="2021-12-12T00:00:00"/>
        <d v="2022-09-20T00:00:00"/>
        <d v="2022-05-24T00:00:00"/>
        <d v="2022-07-15T00:00:00"/>
        <d v="2022-01-22T00:00:00"/>
        <d v="2021-12-24T00:00:00"/>
        <d v="2022-01-18T00:00:00"/>
        <d v="2022-09-24T00:00:00"/>
        <d v="2022-05-18T00:00:00"/>
        <d v="2022-08-29T00:00:00"/>
        <d v="2022-08-01T00:00:00"/>
        <d v="2022-01-03T00:00:00"/>
        <d v="2022-05-23T00:00:00"/>
        <d v="2022-04-17T00:00:00"/>
        <d v="2022-09-12T00:00:00"/>
        <d v="2022-07-18T00:00:00"/>
        <d v="2022-05-28T00:00:00"/>
        <d v="2021-11-04T00:00:00"/>
        <d v="2022-04-28T00:00:00"/>
        <d v="2021-12-01T00:00:00"/>
        <d v="2022-02-02T00:00:00"/>
        <d v="2022-03-03T00:00:00"/>
        <d v="2022-04-07T00:00:00"/>
        <d v="2022-04-20T00:00:00"/>
        <d v="2022-04-21T00:00:00"/>
        <d v="2022-05-12T00:00:00"/>
        <d v="2022-05-16T00:00:00"/>
        <d v="2022-05-29T00:00:00"/>
        <d v="2022-06-12T00:00:00"/>
        <d v="2022-07-16T00:00:00"/>
        <d v="2022-07-17T00:00:00"/>
        <d v="2021-12-27T00:00:00"/>
        <d v="2022-03-10T00:00:00"/>
        <d v="2022-07-19T00:00:00"/>
        <d v="2021-11-05T00:00:00"/>
        <d v="2021-12-31T00:00:00"/>
        <d v="2022-04-12T00:00:00"/>
        <d v="2022-01-15T00:00:00"/>
        <d v="2021-12-26T00:00:00"/>
        <d v="2022-09-15T00:00:00"/>
        <d v="2022-09-08T00:00:00"/>
        <d v="2022-04-25T00:00:00"/>
        <d v="2021-12-20T00:00:00"/>
        <d v="2022-04-05T00:00:00"/>
        <d v="2022-05-04T00:00:00"/>
        <d v="2022-09-14T00:00:00"/>
        <d v="2022-09-19T00:00:00"/>
        <d v="2022-08-27T00:00:00"/>
        <d v="2022-03-07T00:00:00"/>
        <d v="2022-09-03T00:00:00"/>
        <d v="2022-08-05T00:00:00"/>
        <d v="2022-07-23T00:00:00"/>
        <d v="2022-07-26T00:00:00"/>
        <d v="2022-01-17T00:00:00"/>
        <d v="2022-03-05T00:00:00"/>
        <d v="2022-08-17T00:00:00"/>
        <d v="2021-12-23T00:00:00"/>
        <d v="2022-01-26T00:00:00"/>
        <d v="2022-01-21T00:00:00"/>
        <d v="2022-01-20T00:00:00"/>
        <d v="2022-03-04T00:00:00"/>
        <d v="2022-03-20T00:00:00"/>
        <d v="2021-11-21T00:00:00"/>
        <d v="2021-12-06T00:00:00"/>
        <d v="2022-05-07T00:00:00"/>
        <d v="2022-05-14T00:00:00"/>
        <d v="2022-01-11T00:00:00"/>
        <d v="2022-07-27T00:00:00"/>
        <d v="2022-04-18T00:00:00"/>
        <d v="2022-03-19T00:00:00"/>
        <d v="2022-07-02T00:00:00"/>
        <d v="2022-09-18T00:00:00"/>
        <d v="2022-08-10T00:00:00"/>
        <d v="2021-12-25T00:00:00"/>
        <d v="2022-06-11T00:00:00"/>
        <d v="2021-11-24T00:00:00"/>
        <d v="2021-12-04T00:00:00"/>
        <d v="2021-12-09T00:00:00"/>
        <d v="2021-12-13T00:00:00"/>
        <d v="2021-11-29T00:00:00"/>
        <d v="2022-05-21T00:00:00"/>
        <d v="2021-12-02T00:00:00"/>
        <d v="2022-04-19T00:00:00"/>
        <d v="2022-05-17T00:00:00"/>
        <d v="2022-05-19T00:00:00"/>
        <d v="2022-03-28T00:00:00"/>
        <d v="2021-12-14T00:00:00"/>
        <d v="2022-01-30T00:00:00"/>
        <d v="2022-02-06T00:00:00"/>
        <d v="2022-03-15T00:00:00"/>
        <d v="2022-03-31T00:00:00"/>
        <d v="2022-05-03T00:00:00"/>
        <d v="2022-05-11T00:00:00"/>
        <d v="2022-05-22T00:00:00"/>
        <d v="2022-05-26T00:00:00"/>
        <d v="2022-06-08T00:00:00"/>
        <d v="2022-06-20T00:00:00"/>
        <d v="2022-06-24T00:00:00"/>
        <d v="2022-09-22T00:00:00"/>
        <d v="2021-11-30T00:00:00"/>
        <d v="2021-12-21T00:00:00"/>
        <d v="2022-01-08T00:00:00"/>
        <d v="2022-01-16T00:00:00"/>
        <d v="2022-01-23T00:00:00"/>
        <d v="2022-01-31T00:00:00"/>
        <d v="2022-03-12T00:00:00"/>
        <d v="2022-03-14T00:00:00"/>
        <d v="2022-03-21T00:00:00"/>
        <d v="2022-03-22T00:00:00"/>
        <d v="2022-03-26T00:00:00"/>
        <d v="2022-03-30T00:00:00"/>
        <d v="2022-04-06T00:00:00"/>
        <d v="2022-04-13T00:00:00"/>
        <d v="2022-07-09T00:00:00"/>
        <d v="2022-09-25T00:00:00"/>
        <d v="2022-02-05T00:00:00"/>
        <d v="2021-11-18T00:00:00"/>
        <d v="2021-11-26T00:00:00"/>
        <d v="2022-07-14T00:00:00"/>
        <d v="2021-11-25T00:00:00"/>
        <d v="2022-01-19T00:00:00"/>
        <d v="2022-08-28T00:00:00"/>
        <d v="2022-06-13T00:00:00"/>
        <d v="2022-09-28T00:00:00"/>
        <d v="2021-11-17T00:00:00"/>
        <d v="2022-01-24T00:00:00"/>
        <d v="2021-11-13T00:00:00"/>
        <d v="2022-02-07T00:00:00"/>
        <d v="2022-06-26T00:00:00"/>
        <d v="2022-03-23T00:00:00"/>
        <d v="2022-03-29T00:00:00"/>
        <d v="2021-11-22T00:00:00"/>
      </sharedItems>
      <fieldGroup par="11" base="0">
        <rangePr groupBy="months" startDate="2021-11-01T00:00:00" endDate="2022-10-01T00:00:00"/>
        <groupItems count="14">
          <s v="&lt;01-11-2021"/>
          <s v="Jan"/>
          <s v="Feb"/>
          <s v="Mar"/>
          <s v="Apr"/>
          <s v="May"/>
          <s v="Jun"/>
          <s v="Jul"/>
          <s v="Aug"/>
          <s v="Sep"/>
          <s v="Oct"/>
          <s v="Nov"/>
          <s v="Dec"/>
          <s v="&gt;01-10-2022"/>
        </groupItems>
      </fieldGroup>
    </cacheField>
    <cacheField name="Counter Party" numFmtId="0">
      <sharedItems/>
    </cacheField>
    <cacheField name="Type" numFmtId="0">
      <sharedItems count="12">
        <s v="ONLINE PAYMENT"/>
        <s v="CASH"/>
        <s v="CONTACTLESS" u="1"/>
        <s v="CARD PAYMENT" u="1"/>
        <s v="CASH WITHDRAWAL" u="1"/>
        <s v="FASTER PAYMENT" u="1"/>
        <s v="CASH DEPOSIT" u="1"/>
        <s v="ATM" u="1"/>
        <s v="DIRECT CREDIT" u="1"/>
        <s v="DEPOSIT INTEREST" u="1"/>
        <s v="CASH DEPOSIT CHARGE" u="1"/>
        <s v="CHIP &amp; PIN" u="1"/>
      </sharedItems>
    </cacheField>
    <cacheField name="Amount (GBP)" numFmtId="0">
      <sharedItems containsSemiMixedTypes="0" containsString="0" containsNumber="1" minValue="-536.99" maxValue="520"/>
    </cacheField>
    <cacheField name="Actual amount" numFmtId="0">
      <sharedItems containsSemiMixedTypes="0" containsString="0" containsNumber="1" minValue="0.01" maxValue="536.99"/>
    </cacheField>
    <cacheField name="Balance (GBP)" numFmtId="0">
      <sharedItems containsSemiMixedTypes="0" containsString="0" containsNumber="1" minValue="0.02" maxValue="747.82"/>
    </cacheField>
    <cacheField name="Debit/credit" numFmtId="0">
      <sharedItems/>
    </cacheField>
    <cacheField name="Subcategory" numFmtId="0">
      <sharedItems count="13">
        <s v="PAYMENTS LOAN"/>
        <s v="INCOME"/>
        <s v="RENT"/>
        <s v="PAYMENTS"/>
        <s v="LIFESTYLE"/>
        <s v="SHOPPING"/>
        <s v="BILLS_AND_SERVICES"/>
        <s v="GROCERIES"/>
        <s v="EATING_OUT"/>
        <s v="ENTERTAINMENT"/>
        <s v="TRANSPORT"/>
        <s v="CAB" u="1"/>
        <s v="GENERAL" u="1"/>
      </sharedItems>
    </cacheField>
    <cacheField name="Category" numFmtId="0">
      <sharedItems count="9">
        <s v="Loan Payment"/>
        <s v="Salary"/>
        <s v="Living Expenses"/>
        <s v="Personal Transaction"/>
        <s v="Discreationary"/>
        <s v="Dine-out"/>
        <s v="Transport"/>
        <s v="Personal Transaaction" u="1"/>
        <s v="Rent" u="1"/>
      </sharedItems>
    </cacheField>
    <cacheField name="Category Type" numFmtId="0">
      <sharedItems count="3">
        <s v="EXPENSE"/>
        <s v="INCOME"/>
        <e v="#N/A" u="1"/>
      </sharedItems>
    </cacheField>
    <cacheField name="Quarters" numFmtId="0" databaseField="0">
      <fieldGroup base="0">
        <rangePr groupBy="quarters" startDate="2021-11-01T00:00:00" endDate="2022-10-01T00:00:00"/>
        <groupItems count="6">
          <s v="&lt;01-11-2021"/>
          <s v="Qtr1"/>
          <s v="Qtr2"/>
          <s v="Qtr3"/>
          <s v="Qtr4"/>
          <s v="&gt;01-10-2022"/>
        </groupItems>
      </fieldGroup>
    </cacheField>
    <cacheField name="Years" numFmtId="0" databaseField="0">
      <fieldGroup base="0">
        <rangePr groupBy="years" startDate="2021-11-01T00:00:00" endDate="2022-10-01T00:00:00"/>
        <groupItems count="4">
          <s v="&lt;01-11-2021"/>
          <s v="2021"/>
          <s v="2022"/>
          <s v="&gt;01-10-2022"/>
        </groupItems>
      </fieldGroup>
    </cacheField>
  </cacheFields>
  <extLst>
    <ext xmlns:x14="http://schemas.microsoft.com/office/spreadsheetml/2009/9/main" uri="{725AE2AE-9491-48be-B2B4-4EB974FC3084}">
      <x14:pivotCacheDefinition pivotCacheId="483533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7">
  <r>
    <x v="0"/>
    <s v="Remitly"/>
    <x v="0"/>
    <n v="-536.99"/>
    <n v="536.99"/>
    <n v="14.1"/>
    <s v="Debit"/>
    <x v="0"/>
    <x v="0"/>
    <x v="0"/>
  </r>
  <r>
    <x v="1"/>
    <s v="Post Office Banking Services"/>
    <x v="1"/>
    <n v="520"/>
    <n v="520"/>
    <n v="650.76"/>
    <s v="credit"/>
    <x v="1"/>
    <x v="1"/>
    <x v="1"/>
  </r>
  <r>
    <x v="2"/>
    <s v="Post Office Banking Services"/>
    <x v="1"/>
    <n v="500"/>
    <n v="500"/>
    <n v="549.16"/>
    <s v="credit"/>
    <x v="1"/>
    <x v="1"/>
    <x v="1"/>
  </r>
  <r>
    <x v="3"/>
    <s v="Post Office Banking Services"/>
    <x v="1"/>
    <n v="500"/>
    <n v="500"/>
    <n v="527.09"/>
    <s v="credit"/>
    <x v="1"/>
    <x v="1"/>
    <x v="1"/>
  </r>
  <r>
    <x v="4"/>
    <s v="Post Office Banking Services"/>
    <x v="1"/>
    <n v="500"/>
    <n v="500"/>
    <n v="530.21"/>
    <s v="credit"/>
    <x v="1"/>
    <x v="1"/>
    <x v="1"/>
  </r>
  <r>
    <x v="5"/>
    <s v="Post Office Banking Services"/>
    <x v="1"/>
    <n v="500"/>
    <n v="500"/>
    <n v="607.70000000000005"/>
    <s v="credit"/>
    <x v="1"/>
    <x v="1"/>
    <x v="1"/>
  </r>
  <r>
    <x v="6"/>
    <s v="Remitly"/>
    <x v="0"/>
    <n v="-481.99"/>
    <n v="481.99"/>
    <n v="45.1"/>
    <s v="Debit"/>
    <x v="0"/>
    <x v="0"/>
    <x v="0"/>
  </r>
  <r>
    <x v="2"/>
    <s v="Richard george henry Holmes"/>
    <x v="0"/>
    <n v="-453.17"/>
    <n v="453.17"/>
    <n v="95.99"/>
    <s v="Debit"/>
    <x v="2"/>
    <x v="2"/>
    <x v="0"/>
  </r>
  <r>
    <x v="7"/>
    <s v="Remitly"/>
    <x v="0"/>
    <n v="-451.99"/>
    <n v="451.99"/>
    <n v="11.16"/>
    <s v="Debit"/>
    <x v="0"/>
    <x v="0"/>
    <x v="0"/>
  </r>
  <r>
    <x v="8"/>
    <s v="Remitly"/>
    <x v="0"/>
    <n v="-451.99"/>
    <n v="451.99"/>
    <n v="135.68"/>
    <s v="Debit"/>
    <x v="0"/>
    <x v="0"/>
    <x v="0"/>
  </r>
  <r>
    <x v="9"/>
    <s v="Remitly"/>
    <x v="0"/>
    <n v="-451.99"/>
    <n v="451.99"/>
    <n v="45.93"/>
    <s v="Debit"/>
    <x v="0"/>
    <x v="0"/>
    <x v="0"/>
  </r>
  <r>
    <x v="10"/>
    <s v="Remitly"/>
    <x v="0"/>
    <n v="-451.99"/>
    <n v="451.99"/>
    <n v="29.93"/>
    <s v="Debit"/>
    <x v="0"/>
    <x v="0"/>
    <x v="0"/>
  </r>
  <r>
    <x v="11"/>
    <s v="Post Office Banking Services"/>
    <x v="1"/>
    <n v="450"/>
    <n v="450"/>
    <n v="541.03"/>
    <s v="credit"/>
    <x v="1"/>
    <x v="1"/>
    <x v="1"/>
  </r>
  <r>
    <x v="12"/>
    <s v="Remitly"/>
    <x v="0"/>
    <n v="-401.99"/>
    <n v="401.99"/>
    <n v="116.72"/>
    <s v="Debit"/>
    <x v="0"/>
    <x v="0"/>
    <x v="0"/>
  </r>
  <r>
    <x v="13"/>
    <s v="Remitly"/>
    <x v="0"/>
    <n v="-401.99"/>
    <n v="401.99"/>
    <n v="25.09"/>
    <s v="Debit"/>
    <x v="0"/>
    <x v="0"/>
    <x v="0"/>
  </r>
  <r>
    <x v="14"/>
    <s v="Post Office Banking Services"/>
    <x v="1"/>
    <n v="400"/>
    <n v="400"/>
    <n v="432.7"/>
    <s v="credit"/>
    <x v="1"/>
    <x v="1"/>
    <x v="1"/>
  </r>
  <r>
    <x v="15"/>
    <s v="DAS S"/>
    <x v="0"/>
    <n v="400"/>
    <n v="400"/>
    <n v="442.28"/>
    <s v="credit"/>
    <x v="1"/>
    <x v="1"/>
    <x v="1"/>
  </r>
  <r>
    <x v="9"/>
    <s v="Post Office Banking Services"/>
    <x v="1"/>
    <n v="400"/>
    <n v="400"/>
    <n v="435.17"/>
    <s v="credit"/>
    <x v="1"/>
    <x v="1"/>
    <x v="1"/>
  </r>
  <r>
    <x v="16"/>
    <s v="DAS S"/>
    <x v="0"/>
    <n v="400"/>
    <n v="400"/>
    <n v="493.9"/>
    <s v="credit"/>
    <x v="1"/>
    <x v="1"/>
    <x v="1"/>
  </r>
  <r>
    <x v="17"/>
    <s v="Remitly"/>
    <x v="0"/>
    <n v="-381.99"/>
    <n v="381.99"/>
    <n v="152.46"/>
    <s v="Debit"/>
    <x v="0"/>
    <x v="0"/>
    <x v="0"/>
  </r>
  <r>
    <x v="18"/>
    <s v="Richard george henry Holmes"/>
    <x v="0"/>
    <n v="-365.41"/>
    <n v="365.41"/>
    <n v="119.98"/>
    <s v="Debit"/>
    <x v="2"/>
    <x v="2"/>
    <x v="0"/>
  </r>
  <r>
    <x v="14"/>
    <s v="Richard george henry Holmes"/>
    <x v="0"/>
    <n v="-365.41"/>
    <n v="365.41"/>
    <n v="67.290000000000006"/>
    <s v="Debit"/>
    <x v="2"/>
    <x v="2"/>
    <x v="0"/>
  </r>
  <r>
    <x v="5"/>
    <s v="Richard george henry Holmes"/>
    <x v="0"/>
    <n v="-365.41"/>
    <n v="365.41"/>
    <n v="242.29"/>
    <s v="Debit"/>
    <x v="2"/>
    <x v="2"/>
    <x v="0"/>
  </r>
  <r>
    <x v="19"/>
    <s v="Richard george henry Holmes"/>
    <x v="0"/>
    <n v="-365.41"/>
    <n v="365.41"/>
    <n v="37.11"/>
    <s v="Debit"/>
    <x v="2"/>
    <x v="2"/>
    <x v="0"/>
  </r>
  <r>
    <x v="11"/>
    <s v="Richard george henry Holmes"/>
    <x v="0"/>
    <n v="-365.41"/>
    <n v="365.41"/>
    <n v="172.47"/>
    <s v="Debit"/>
    <x v="2"/>
    <x v="2"/>
    <x v="0"/>
  </r>
  <r>
    <x v="20"/>
    <s v="Richard george henry Holmes"/>
    <x v="0"/>
    <n v="-365.41"/>
    <n v="365.41"/>
    <n v="28.94"/>
    <s v="Debit"/>
    <x v="2"/>
    <x v="2"/>
    <x v="0"/>
  </r>
  <r>
    <x v="20"/>
    <s v="DAS S"/>
    <x v="0"/>
    <n v="365"/>
    <n v="365"/>
    <n v="394.35"/>
    <s v="credit"/>
    <x v="1"/>
    <x v="1"/>
    <x v="1"/>
  </r>
  <r>
    <x v="17"/>
    <s v="DAS S"/>
    <x v="0"/>
    <n v="350"/>
    <n v="350"/>
    <n v="398.94"/>
    <s v="credit"/>
    <x v="1"/>
    <x v="1"/>
    <x v="1"/>
  </r>
  <r>
    <x v="21"/>
    <s v="Selvan Mandhiramoorthy"/>
    <x v="0"/>
    <n v="-303.33"/>
    <n v="303.33"/>
    <n v="45.42"/>
    <s v="Debit"/>
    <x v="2"/>
    <x v="2"/>
    <x v="0"/>
  </r>
  <r>
    <x v="22"/>
    <s v="Selvan Mandhiramoorthy"/>
    <x v="0"/>
    <n v="-303"/>
    <n v="303"/>
    <n v="93.89"/>
    <s v="Debit"/>
    <x v="2"/>
    <x v="2"/>
    <x v="0"/>
  </r>
  <r>
    <x v="23"/>
    <s v="Remitly"/>
    <x v="0"/>
    <n v="-301.99"/>
    <n v="301.99"/>
    <n v="50.9"/>
    <s v="Debit"/>
    <x v="0"/>
    <x v="0"/>
    <x v="0"/>
  </r>
  <r>
    <x v="24"/>
    <s v="Remitly"/>
    <x v="0"/>
    <n v="-301.99"/>
    <n v="301.99"/>
    <n v="212.47"/>
    <s v="Debit"/>
    <x v="0"/>
    <x v="0"/>
    <x v="0"/>
  </r>
  <r>
    <x v="25"/>
    <s v="DAS S"/>
    <x v="0"/>
    <n v="285"/>
    <n v="285"/>
    <n v="431.44"/>
    <s v="credit"/>
    <x v="1"/>
    <x v="1"/>
    <x v="1"/>
  </r>
  <r>
    <x v="26"/>
    <s v="Industria Personne"/>
    <x v="0"/>
    <n v="281.16000000000003"/>
    <n v="281.16000000000003"/>
    <n v="288.93"/>
    <s v="credit"/>
    <x v="1"/>
    <x v="1"/>
    <x v="1"/>
  </r>
  <r>
    <x v="27"/>
    <s v="Remitly"/>
    <x v="0"/>
    <n v="-271.99"/>
    <n v="271.99"/>
    <n v="26.41"/>
    <s v="Debit"/>
    <x v="0"/>
    <x v="0"/>
    <x v="0"/>
  </r>
  <r>
    <x v="18"/>
    <s v="Post Office Banking Services"/>
    <x v="1"/>
    <n v="250"/>
    <n v="250"/>
    <n v="487.74"/>
    <s v="credit"/>
    <x v="1"/>
    <x v="1"/>
    <x v="1"/>
  </r>
  <r>
    <x v="28"/>
    <s v="Post Office Banking Services"/>
    <x v="1"/>
    <n v="250"/>
    <n v="250"/>
    <n v="378.83"/>
    <s v="credit"/>
    <x v="1"/>
    <x v="1"/>
    <x v="1"/>
  </r>
  <r>
    <x v="17"/>
    <s v="Post Office Banking Services"/>
    <x v="1"/>
    <n v="250"/>
    <n v="250"/>
    <n v="648.94000000000005"/>
    <s v="credit"/>
    <x v="1"/>
    <x v="1"/>
    <x v="1"/>
  </r>
  <r>
    <x v="29"/>
    <s v="Post Office Banking Services"/>
    <x v="1"/>
    <n v="250"/>
    <n v="250"/>
    <n v="266.32"/>
    <s v="credit"/>
    <x v="1"/>
    <x v="1"/>
    <x v="1"/>
  </r>
  <r>
    <x v="30"/>
    <s v="Post Office Banking Services"/>
    <x v="1"/>
    <n v="240"/>
    <n v="240"/>
    <n v="268.69"/>
    <s v="credit"/>
    <x v="1"/>
    <x v="1"/>
    <x v="1"/>
  </r>
  <r>
    <x v="31"/>
    <s v="Post Office Banking Services"/>
    <x v="1"/>
    <n v="240"/>
    <n v="240"/>
    <n v="347.77"/>
    <s v="credit"/>
    <x v="1"/>
    <x v="1"/>
    <x v="1"/>
  </r>
  <r>
    <x v="32"/>
    <s v="DAS S"/>
    <x v="0"/>
    <n v="235"/>
    <n v="235"/>
    <n v="298.39999999999998"/>
    <s v="credit"/>
    <x v="1"/>
    <x v="1"/>
    <x v="1"/>
  </r>
  <r>
    <x v="33"/>
    <s v="Subrata Das"/>
    <x v="0"/>
    <n v="-230"/>
    <n v="230"/>
    <n v="12.29"/>
    <s v="Debit"/>
    <x v="3"/>
    <x v="3"/>
    <x v="0"/>
  </r>
  <r>
    <x v="34"/>
    <s v="Industria Personne"/>
    <x v="0"/>
    <n v="213.06"/>
    <n v="213.06"/>
    <n v="246.87"/>
    <s v="credit"/>
    <x v="1"/>
    <x v="1"/>
    <x v="1"/>
  </r>
  <r>
    <x v="35"/>
    <s v="Industria Personne"/>
    <x v="0"/>
    <n v="213.06"/>
    <n v="213.06"/>
    <n v="213.08"/>
    <s v="credit"/>
    <x v="1"/>
    <x v="1"/>
    <x v="1"/>
  </r>
  <r>
    <x v="36"/>
    <s v="Industria Personne"/>
    <x v="0"/>
    <n v="213.06"/>
    <n v="213.06"/>
    <n v="214.62"/>
    <s v="credit"/>
    <x v="1"/>
    <x v="1"/>
    <x v="1"/>
  </r>
  <r>
    <x v="37"/>
    <s v="Industria Personne"/>
    <x v="0"/>
    <n v="213.06"/>
    <n v="213.06"/>
    <n v="221.68"/>
    <s v="credit"/>
    <x v="1"/>
    <x v="1"/>
    <x v="1"/>
  </r>
  <r>
    <x v="37"/>
    <s v="Remitly"/>
    <x v="0"/>
    <n v="-211.99"/>
    <n v="211.99"/>
    <n v="109.69"/>
    <s v="Debit"/>
    <x v="0"/>
    <x v="0"/>
    <x v="0"/>
  </r>
  <r>
    <x v="19"/>
    <s v="Quest Employment L"/>
    <x v="0"/>
    <n v="211.48"/>
    <n v="211.48"/>
    <n v="402.52"/>
    <s v="credit"/>
    <x v="1"/>
    <x v="1"/>
    <x v="1"/>
  </r>
  <r>
    <x v="36"/>
    <s v="Subrata Das"/>
    <x v="0"/>
    <n v="-210"/>
    <n v="210"/>
    <n v="4.62"/>
    <s v="Debit"/>
    <x v="3"/>
    <x v="3"/>
    <x v="0"/>
  </r>
  <r>
    <x v="30"/>
    <s v="Remitly U.K., Ltd."/>
    <x v="0"/>
    <n v="-201.99"/>
    <n v="201.99"/>
    <n v="66.7"/>
    <s v="Debit"/>
    <x v="0"/>
    <x v="0"/>
    <x v="0"/>
  </r>
  <r>
    <x v="38"/>
    <s v="Remitly"/>
    <x v="0"/>
    <n v="-201.99"/>
    <n v="201.99"/>
    <n v="49.49"/>
    <s v="Debit"/>
    <x v="0"/>
    <x v="0"/>
    <x v="0"/>
  </r>
  <r>
    <x v="35"/>
    <s v="Subrata Das"/>
    <x v="0"/>
    <n v="-200"/>
    <n v="200"/>
    <n v="19.079999999999998"/>
    <s v="Debit"/>
    <x v="3"/>
    <x v="3"/>
    <x v="0"/>
  </r>
  <r>
    <x v="39"/>
    <s v="Post Office Banking Services"/>
    <x v="1"/>
    <n v="200"/>
    <n v="200"/>
    <n v="204.29"/>
    <s v="credit"/>
    <x v="1"/>
    <x v="1"/>
    <x v="1"/>
  </r>
  <r>
    <x v="17"/>
    <s v="Selvan Mandhiramoorthy"/>
    <x v="0"/>
    <n v="-200"/>
    <n v="200"/>
    <n v="434.45"/>
    <s v="Debit"/>
    <x v="2"/>
    <x v="2"/>
    <x v="0"/>
  </r>
  <r>
    <x v="40"/>
    <s v="Industria Personne"/>
    <x v="0"/>
    <n v="195.12"/>
    <n v="195.12"/>
    <n v="215.97"/>
    <s v="credit"/>
    <x v="1"/>
    <x v="1"/>
    <x v="1"/>
  </r>
  <r>
    <x v="41"/>
    <s v="Remitly"/>
    <x v="0"/>
    <n v="-171.99"/>
    <n v="171.99"/>
    <n v="78.8"/>
    <s v="Debit"/>
    <x v="0"/>
    <x v="0"/>
    <x v="0"/>
  </r>
  <r>
    <x v="19"/>
    <s v="Industria Personne"/>
    <x v="0"/>
    <n v="166.68"/>
    <n v="166.68"/>
    <n v="191.04"/>
    <s v="credit"/>
    <x v="1"/>
    <x v="1"/>
    <x v="1"/>
  </r>
  <r>
    <x v="31"/>
    <s v="DAS S"/>
    <x v="0"/>
    <n v="160"/>
    <n v="160"/>
    <n v="506.09"/>
    <s v="credit"/>
    <x v="1"/>
    <x v="1"/>
    <x v="1"/>
  </r>
  <r>
    <x v="42"/>
    <s v="Post Office Banking Services"/>
    <x v="1"/>
    <n v="160"/>
    <n v="160"/>
    <n v="361.21"/>
    <s v="credit"/>
    <x v="1"/>
    <x v="1"/>
    <x v="1"/>
  </r>
  <r>
    <x v="43"/>
    <s v="Industria Personne"/>
    <x v="0"/>
    <n v="159.5"/>
    <n v="159.5"/>
    <n v="234.16"/>
    <s v="credit"/>
    <x v="1"/>
    <x v="1"/>
    <x v="1"/>
  </r>
  <r>
    <x v="44"/>
    <s v="Remitly"/>
    <x v="0"/>
    <n v="-151.99"/>
    <n v="151.99"/>
    <n v="36.299999999999997"/>
    <s v="Debit"/>
    <x v="0"/>
    <x v="0"/>
    <x v="0"/>
  </r>
  <r>
    <x v="45"/>
    <s v="Remitly"/>
    <x v="0"/>
    <n v="-151.99"/>
    <n v="151.99"/>
    <n v="61.14"/>
    <s v="Debit"/>
    <x v="0"/>
    <x v="0"/>
    <x v="0"/>
  </r>
  <r>
    <x v="46"/>
    <s v="Subrata Das"/>
    <x v="0"/>
    <n v="150"/>
    <n v="150"/>
    <n v="162.29"/>
    <s v="credit"/>
    <x v="1"/>
    <x v="1"/>
    <x v="1"/>
  </r>
  <r>
    <x v="28"/>
    <s v="DAS S"/>
    <x v="0"/>
    <n v="150"/>
    <n v="150"/>
    <n v="527.08000000000004"/>
    <s v="credit"/>
    <x v="1"/>
    <x v="1"/>
    <x v="1"/>
  </r>
  <r>
    <x v="39"/>
    <s v="DAS S"/>
    <x v="0"/>
    <n v="150"/>
    <n v="150"/>
    <n v="352.89"/>
    <s v="credit"/>
    <x v="1"/>
    <x v="1"/>
    <x v="1"/>
  </r>
  <r>
    <x v="47"/>
    <s v="DAS S"/>
    <x v="0"/>
    <n v="150"/>
    <n v="150"/>
    <n v="346.11"/>
    <s v="credit"/>
    <x v="1"/>
    <x v="1"/>
    <x v="1"/>
  </r>
  <r>
    <x v="48"/>
    <s v="DAS S"/>
    <x v="0"/>
    <n v="150"/>
    <n v="150"/>
    <n v="470.06"/>
    <s v="credit"/>
    <x v="1"/>
    <x v="1"/>
    <x v="1"/>
  </r>
  <r>
    <x v="49"/>
    <s v="DAS S"/>
    <x v="0"/>
    <n v="150"/>
    <n v="150"/>
    <n v="152.53"/>
    <s v="credit"/>
    <x v="1"/>
    <x v="1"/>
    <x v="1"/>
  </r>
  <r>
    <x v="18"/>
    <s v="Industria Personne"/>
    <x v="0"/>
    <n v="148.5"/>
    <n v="148.5"/>
    <n v="258.73"/>
    <s v="credit"/>
    <x v="1"/>
    <x v="1"/>
    <x v="1"/>
  </r>
  <r>
    <x v="50"/>
    <s v="P Rudraraju"/>
    <x v="0"/>
    <n v="130"/>
    <n v="130"/>
    <n v="224.88"/>
    <s v="credit"/>
    <x v="1"/>
    <x v="1"/>
    <x v="1"/>
  </r>
  <r>
    <x v="51"/>
    <s v="P Rudraraju"/>
    <x v="0"/>
    <n v="130"/>
    <n v="130"/>
    <n v="547.17999999999995"/>
    <s v="credit"/>
    <x v="1"/>
    <x v="1"/>
    <x v="1"/>
  </r>
  <r>
    <x v="1"/>
    <s v="Remitly"/>
    <x v="0"/>
    <n v="-129.99"/>
    <n v="129.99"/>
    <n v="551.83000000000004"/>
    <s v="Debit"/>
    <x v="0"/>
    <x v="0"/>
    <x v="0"/>
  </r>
  <r>
    <x v="1"/>
    <s v="Quest Employment L"/>
    <x v="0"/>
    <n v="126.5"/>
    <n v="126.5"/>
    <n v="130.76"/>
    <s v="credit"/>
    <x v="1"/>
    <x v="1"/>
    <x v="1"/>
  </r>
  <r>
    <x v="52"/>
    <s v="DAS S"/>
    <x v="0"/>
    <n v="120"/>
    <n v="120"/>
    <n v="124.68"/>
    <s v="credit"/>
    <x v="1"/>
    <x v="1"/>
    <x v="1"/>
  </r>
  <r>
    <x v="53"/>
    <s v="Remitly"/>
    <x v="0"/>
    <n v="-111.99"/>
    <n v="111.99"/>
    <n v="422.6"/>
    <s v="Debit"/>
    <x v="0"/>
    <x v="0"/>
    <x v="0"/>
  </r>
  <r>
    <x v="54"/>
    <s v="Remitly"/>
    <x v="0"/>
    <n v="-111.99"/>
    <n v="111.99"/>
    <n v="40.54"/>
    <s v="Debit"/>
    <x v="0"/>
    <x v="0"/>
    <x v="0"/>
  </r>
  <r>
    <x v="55"/>
    <s v="Industria Personne"/>
    <x v="0"/>
    <n v="110"/>
    <n v="110"/>
    <n v="129.79"/>
    <s v="credit"/>
    <x v="1"/>
    <x v="1"/>
    <x v="1"/>
  </r>
  <r>
    <x v="56"/>
    <s v="Remitly"/>
    <x v="0"/>
    <n v="-106.99"/>
    <n v="106.99"/>
    <n v="13.98"/>
    <s v="Debit"/>
    <x v="0"/>
    <x v="0"/>
    <x v="0"/>
  </r>
  <r>
    <x v="57"/>
    <s v="PLATINUM OUTSOURCING PAYMASTER LTD"/>
    <x v="0"/>
    <n v="104.04"/>
    <n v="104.04"/>
    <n v="120.53"/>
    <s v="credit"/>
    <x v="1"/>
    <x v="1"/>
    <x v="1"/>
  </r>
  <r>
    <x v="58"/>
    <s v="Remitly U.K., Ltd."/>
    <x v="0"/>
    <n v="-101.99"/>
    <n v="101.99"/>
    <n v="168.06"/>
    <s v="Debit"/>
    <x v="0"/>
    <x v="0"/>
    <x v="0"/>
  </r>
  <r>
    <x v="37"/>
    <s v="Remitly"/>
    <x v="0"/>
    <n v="-101.99"/>
    <n v="101.99"/>
    <n v="7.7"/>
    <s v="Debit"/>
    <x v="0"/>
    <x v="0"/>
    <x v="0"/>
  </r>
  <r>
    <x v="59"/>
    <s v="Remitly"/>
    <x v="0"/>
    <n v="-101.99"/>
    <n v="101.99"/>
    <n v="6.29"/>
    <s v="Debit"/>
    <x v="0"/>
    <x v="0"/>
    <x v="0"/>
  </r>
  <r>
    <x v="60"/>
    <s v="Remitly"/>
    <x v="0"/>
    <n v="-101.99"/>
    <n v="101.99"/>
    <n v="50.47"/>
    <s v="Debit"/>
    <x v="0"/>
    <x v="0"/>
    <x v="0"/>
  </r>
  <r>
    <x v="61"/>
    <s v="PLATINUM OUTSOURCING PAYMASTER LTD"/>
    <x v="0"/>
    <n v="101.5"/>
    <n v="101.5"/>
    <n v="479.6"/>
    <s v="credit"/>
    <x v="1"/>
    <x v="1"/>
    <x v="1"/>
  </r>
  <r>
    <x v="37"/>
    <s v="Subrata Das"/>
    <x v="0"/>
    <n v="100"/>
    <n v="100"/>
    <n v="321.68"/>
    <s v="credit"/>
    <x v="1"/>
    <x v="1"/>
    <x v="1"/>
  </r>
  <r>
    <x v="62"/>
    <s v="Subrata Das"/>
    <x v="0"/>
    <n v="100"/>
    <n v="100"/>
    <n v="107.7"/>
    <s v="credit"/>
    <x v="1"/>
    <x v="1"/>
    <x v="1"/>
  </r>
  <r>
    <x v="63"/>
    <s v="PLATINUM OUTSOURCING PAYMASTER LTD"/>
    <x v="0"/>
    <n v="100"/>
    <n v="100"/>
    <n v="125.9"/>
    <s v="credit"/>
    <x v="1"/>
    <x v="1"/>
    <x v="1"/>
  </r>
  <r>
    <x v="1"/>
    <s v="MEDARA M"/>
    <x v="0"/>
    <n v="100"/>
    <n v="100"/>
    <n v="747.82"/>
    <s v="credit"/>
    <x v="1"/>
    <x v="1"/>
    <x v="1"/>
  </r>
  <r>
    <x v="64"/>
    <s v="DAS S"/>
    <x v="0"/>
    <n v="100"/>
    <n v="100"/>
    <n v="171.35"/>
    <s v="credit"/>
    <x v="1"/>
    <x v="1"/>
    <x v="1"/>
  </r>
  <r>
    <x v="64"/>
    <s v="Akash Choutele"/>
    <x v="0"/>
    <n v="-100"/>
    <n v="100"/>
    <n v="71.349999999999994"/>
    <s v="Debit"/>
    <x v="3"/>
    <x v="3"/>
    <x v="0"/>
  </r>
  <r>
    <x v="40"/>
    <s v="Akash Choutele"/>
    <x v="0"/>
    <n v="-100"/>
    <n v="100"/>
    <n v="115.97"/>
    <s v="Debit"/>
    <x v="3"/>
    <x v="3"/>
    <x v="0"/>
  </r>
  <r>
    <x v="28"/>
    <s v="Akash Choutele"/>
    <x v="0"/>
    <n v="-100"/>
    <n v="100"/>
    <n v="427.08"/>
    <s v="Debit"/>
    <x v="3"/>
    <x v="3"/>
    <x v="0"/>
  </r>
  <r>
    <x v="65"/>
    <s v="DAS S"/>
    <x v="0"/>
    <n v="100"/>
    <n v="100"/>
    <n v="113.28"/>
    <s v="credit"/>
    <x v="1"/>
    <x v="1"/>
    <x v="1"/>
  </r>
  <r>
    <x v="66"/>
    <s v="Post Office Banking Services"/>
    <x v="1"/>
    <n v="100"/>
    <n v="100"/>
    <n v="105.4"/>
    <s v="credit"/>
    <x v="1"/>
    <x v="1"/>
    <x v="1"/>
  </r>
  <r>
    <x v="67"/>
    <s v="Selvan Mandhiramoorthy"/>
    <x v="0"/>
    <n v="-100"/>
    <n v="100"/>
    <n v="61.91"/>
    <s v="Debit"/>
    <x v="2"/>
    <x v="2"/>
    <x v="0"/>
  </r>
  <r>
    <x v="68"/>
    <s v="DAS S"/>
    <x v="0"/>
    <n v="100"/>
    <n v="100"/>
    <n v="120.02"/>
    <s v="credit"/>
    <x v="1"/>
    <x v="1"/>
    <x v="1"/>
  </r>
  <r>
    <x v="17"/>
    <s v="DAS S"/>
    <x v="0"/>
    <n v="100"/>
    <n v="100"/>
    <n v="534.45000000000005"/>
    <s v="credit"/>
    <x v="1"/>
    <x v="1"/>
    <x v="1"/>
  </r>
  <r>
    <x v="69"/>
    <s v="P Rudraraju"/>
    <x v="0"/>
    <n v="100"/>
    <n v="100"/>
    <n v="109.21"/>
    <s v="credit"/>
    <x v="1"/>
    <x v="1"/>
    <x v="1"/>
  </r>
  <r>
    <x v="70"/>
    <s v="P Rudraraju"/>
    <x v="0"/>
    <n v="100"/>
    <n v="100"/>
    <n v="531.44000000000005"/>
    <s v="credit"/>
    <x v="1"/>
    <x v="1"/>
    <x v="1"/>
  </r>
  <r>
    <x v="71"/>
    <s v="DAS S"/>
    <x v="0"/>
    <n v="100"/>
    <n v="100"/>
    <n v="522.6"/>
    <s v="credit"/>
    <x v="1"/>
    <x v="1"/>
    <x v="1"/>
  </r>
  <r>
    <x v="72"/>
    <s v="Terra Payment Services (UK) Limited"/>
    <x v="0"/>
    <n v="99.83"/>
    <n v="99.83"/>
    <n v="105.17"/>
    <s v="credit"/>
    <x v="1"/>
    <x v="1"/>
    <x v="1"/>
  </r>
  <r>
    <x v="73"/>
    <s v="Remitly"/>
    <x v="0"/>
    <n v="-91.99"/>
    <n v="91.99"/>
    <n v="451.37"/>
    <s v="Debit"/>
    <x v="0"/>
    <x v="0"/>
    <x v="0"/>
  </r>
  <r>
    <x v="67"/>
    <s v="DAS S"/>
    <x v="0"/>
    <n v="90"/>
    <n v="90"/>
    <n v="182.91"/>
    <s v="credit"/>
    <x v="1"/>
    <x v="1"/>
    <x v="1"/>
  </r>
  <r>
    <x v="74"/>
    <s v="SMSOLS"/>
    <x v="0"/>
    <n v="87.41"/>
    <n v="87.41"/>
    <n v="98.43"/>
    <s v="credit"/>
    <x v="1"/>
    <x v="1"/>
    <x v="1"/>
  </r>
  <r>
    <x v="75"/>
    <s v="Remitly"/>
    <x v="0"/>
    <n v="-81.99"/>
    <n v="81.99"/>
    <n v="5.85"/>
    <s v="Debit"/>
    <x v="0"/>
    <x v="0"/>
    <x v="0"/>
  </r>
  <r>
    <x v="76"/>
    <s v="DAS S"/>
    <x v="0"/>
    <n v="80"/>
    <n v="80"/>
    <n v="87.84"/>
    <s v="credit"/>
    <x v="1"/>
    <x v="1"/>
    <x v="1"/>
  </r>
  <r>
    <x v="77"/>
    <s v="DAS S"/>
    <x v="0"/>
    <n v="80"/>
    <n v="80"/>
    <n v="133.83000000000001"/>
    <s v="credit"/>
    <x v="1"/>
    <x v="1"/>
    <x v="1"/>
  </r>
  <r>
    <x v="78"/>
    <s v="P Rudraraju"/>
    <x v="0"/>
    <n v="80"/>
    <n v="80"/>
    <n v="91.37"/>
    <s v="credit"/>
    <x v="1"/>
    <x v="1"/>
    <x v="1"/>
  </r>
  <r>
    <x v="79"/>
    <s v="P Rudraraju"/>
    <x v="0"/>
    <n v="80"/>
    <n v="80"/>
    <n v="151.38"/>
    <s v="credit"/>
    <x v="1"/>
    <x v="1"/>
    <x v="1"/>
  </r>
  <r>
    <x v="80"/>
    <s v="Industria Personne"/>
    <x v="0"/>
    <n v="79.95"/>
    <n v="79.95"/>
    <n v="147.24"/>
    <s v="credit"/>
    <x v="1"/>
    <x v="1"/>
    <x v="1"/>
  </r>
  <r>
    <x v="81"/>
    <s v="Industria Personne"/>
    <x v="0"/>
    <n v="74.95"/>
    <n v="74.95"/>
    <n v="77.760000000000005"/>
    <s v="credit"/>
    <x v="1"/>
    <x v="1"/>
    <x v="1"/>
  </r>
  <r>
    <x v="82"/>
    <s v="Industria Personne"/>
    <x v="0"/>
    <n v="74.64"/>
    <n v="74.64"/>
    <n v="183.85"/>
    <s v="credit"/>
    <x v="1"/>
    <x v="1"/>
    <x v="1"/>
  </r>
  <r>
    <x v="8"/>
    <s v="Remitly"/>
    <x v="0"/>
    <n v="-71.989999999999995"/>
    <n v="71.989999999999995"/>
    <n v="51.29"/>
    <s v="Debit"/>
    <x v="0"/>
    <x v="0"/>
    <x v="0"/>
  </r>
  <r>
    <x v="83"/>
    <s v="DAS S"/>
    <x v="0"/>
    <n v="70"/>
    <n v="70"/>
    <n v="622.28"/>
    <s v="credit"/>
    <x v="1"/>
    <x v="1"/>
    <x v="1"/>
  </r>
  <r>
    <x v="84"/>
    <s v="Terra Payment Services (UK) Limited"/>
    <x v="0"/>
    <n v="52.32"/>
    <n v="52.32"/>
    <n v="93.66"/>
    <s v="credit"/>
    <x v="1"/>
    <x v="1"/>
    <x v="1"/>
  </r>
  <r>
    <x v="2"/>
    <s v="Remitly"/>
    <x v="0"/>
    <n v="-51.99"/>
    <n v="51.99"/>
    <n v="37.01"/>
    <s v="Debit"/>
    <x v="0"/>
    <x v="0"/>
    <x v="0"/>
  </r>
  <r>
    <x v="85"/>
    <s v="Remitly"/>
    <x v="0"/>
    <n v="-51.99"/>
    <n v="51.99"/>
    <n v="47.94"/>
    <s v="Debit"/>
    <x v="0"/>
    <x v="0"/>
    <x v="0"/>
  </r>
  <r>
    <x v="43"/>
    <s v="SMSOLS"/>
    <x v="0"/>
    <n v="50.88"/>
    <n v="50.88"/>
    <n v="285.04000000000002"/>
    <s v="credit"/>
    <x v="1"/>
    <x v="1"/>
    <x v="1"/>
  </r>
  <r>
    <x v="86"/>
    <s v="DAS S"/>
    <x v="0"/>
    <n v="50"/>
    <n v="50"/>
    <n v="485.55"/>
    <s v="credit"/>
    <x v="1"/>
    <x v="1"/>
    <x v="1"/>
  </r>
  <r>
    <x v="15"/>
    <s v="DAS S"/>
    <x v="0"/>
    <n v="50"/>
    <n v="50"/>
    <n v="492.28"/>
    <s v="credit"/>
    <x v="1"/>
    <x v="1"/>
    <x v="1"/>
  </r>
  <r>
    <x v="87"/>
    <s v="Gajendra Singh Shaktawat"/>
    <x v="0"/>
    <n v="-50"/>
    <n v="50"/>
    <n v="52.91"/>
    <s v="Debit"/>
    <x v="3"/>
    <x v="3"/>
    <x v="0"/>
  </r>
  <r>
    <x v="32"/>
    <s v="Gajendra Singh Shaktawat"/>
    <x v="0"/>
    <n v="45"/>
    <n v="45"/>
    <n v="63.4"/>
    <s v="credit"/>
    <x v="1"/>
    <x v="1"/>
    <x v="1"/>
  </r>
  <r>
    <x v="88"/>
    <s v="4mscls"/>
    <x v="0"/>
    <n v="-41.52"/>
    <n v="41.52"/>
    <n v="97.07"/>
    <s v="Debit"/>
    <x v="4"/>
    <x v="4"/>
    <x v="0"/>
  </r>
  <r>
    <x v="88"/>
    <s v="4mscls"/>
    <x v="0"/>
    <n v="41.52"/>
    <n v="41.52"/>
    <n v="138.59"/>
    <s v="credit"/>
    <x v="4"/>
    <x v="4"/>
    <x v="0"/>
  </r>
  <r>
    <x v="20"/>
    <s v="DAS S"/>
    <x v="0"/>
    <n v="40"/>
    <n v="40"/>
    <n v="48.86"/>
    <s v="credit"/>
    <x v="1"/>
    <x v="1"/>
    <x v="1"/>
  </r>
  <r>
    <x v="83"/>
    <s v="DAS S"/>
    <x v="0"/>
    <n v="40"/>
    <n v="40"/>
    <n v="552.28"/>
    <s v="credit"/>
    <x v="1"/>
    <x v="1"/>
    <x v="1"/>
  </r>
  <r>
    <x v="31"/>
    <s v="DAS S"/>
    <x v="0"/>
    <n v="35"/>
    <n v="35"/>
    <n v="541.09"/>
    <s v="credit"/>
    <x v="1"/>
    <x v="1"/>
    <x v="1"/>
  </r>
  <r>
    <x v="1"/>
    <s v="Akash Choutele"/>
    <x v="0"/>
    <n v="-33"/>
    <n v="33"/>
    <n v="714.82"/>
    <s v="Debit"/>
    <x v="3"/>
    <x v="3"/>
    <x v="0"/>
  </r>
  <r>
    <x v="1"/>
    <s v="Titus R Yessaya"/>
    <x v="0"/>
    <n v="-33"/>
    <n v="33"/>
    <n v="681.82"/>
    <s v="Debit"/>
    <x v="3"/>
    <x v="3"/>
    <x v="0"/>
  </r>
  <r>
    <x v="89"/>
    <s v="Amazon Marketplace"/>
    <x v="0"/>
    <n v="-30.97"/>
    <n v="30.97"/>
    <n v="62.76"/>
    <s v="Debit"/>
    <x v="5"/>
    <x v="4"/>
    <x v="0"/>
  </r>
  <r>
    <x v="90"/>
    <s v="N Mahadeva"/>
    <x v="0"/>
    <n v="30"/>
    <n v="30"/>
    <n v="35.799999999999997"/>
    <s v="credit"/>
    <x v="1"/>
    <x v="1"/>
    <x v="1"/>
  </r>
  <r>
    <x v="11"/>
    <s v="Nishanth Mahadeva"/>
    <x v="0"/>
    <n v="-30"/>
    <n v="30"/>
    <n v="142.47"/>
    <s v="Debit"/>
    <x v="3"/>
    <x v="3"/>
    <x v="0"/>
  </r>
  <r>
    <x v="91"/>
    <s v="Cash Machine"/>
    <x v="1"/>
    <n v="-30"/>
    <n v="30"/>
    <n v="232.14"/>
    <s v="Debit"/>
    <x v="6"/>
    <x v="2"/>
    <x v="0"/>
  </r>
  <r>
    <x v="84"/>
    <s v="DAS S"/>
    <x v="0"/>
    <n v="30"/>
    <n v="30"/>
    <n v="41.34"/>
    <s v="credit"/>
    <x v="1"/>
    <x v="1"/>
    <x v="1"/>
  </r>
  <r>
    <x v="64"/>
    <s v="DAS S"/>
    <x v="0"/>
    <n v="30"/>
    <n v="30"/>
    <n v="71.349999999999994"/>
    <s v="credit"/>
    <x v="1"/>
    <x v="1"/>
    <x v="1"/>
  </r>
  <r>
    <x v="92"/>
    <s v="DAS S"/>
    <x v="0"/>
    <n v="30"/>
    <n v="30"/>
    <n v="33.200000000000003"/>
    <s v="credit"/>
    <x v="1"/>
    <x v="1"/>
    <x v="1"/>
  </r>
  <r>
    <x v="93"/>
    <s v="Tesco"/>
    <x v="0"/>
    <n v="-29.65"/>
    <n v="29.65"/>
    <n v="435.55"/>
    <s v="Debit"/>
    <x v="7"/>
    <x v="2"/>
    <x v="0"/>
  </r>
  <r>
    <x v="94"/>
    <s v="Uber"/>
    <x v="0"/>
    <n v="-26.08"/>
    <n v="26.08"/>
    <n v="5.72"/>
    <s v="Debit"/>
    <x v="8"/>
    <x v="5"/>
    <x v="0"/>
  </r>
  <r>
    <x v="44"/>
    <s v="T Yessaya"/>
    <x v="0"/>
    <n v="26"/>
    <n v="26"/>
    <n v="188.29"/>
    <s v="credit"/>
    <x v="1"/>
    <x v="1"/>
    <x v="1"/>
  </r>
  <r>
    <x v="69"/>
    <s v="Remitly"/>
    <x v="0"/>
    <n v="-23.99"/>
    <n v="23.99"/>
    <n v="9.2100000000000009"/>
    <s v="Debit"/>
    <x v="0"/>
    <x v="0"/>
    <x v="0"/>
  </r>
  <r>
    <x v="95"/>
    <s v="Remitly"/>
    <x v="0"/>
    <n v="-21.99"/>
    <n v="21.99"/>
    <n v="30.02"/>
    <s v="Debit"/>
    <x v="0"/>
    <x v="0"/>
    <x v="0"/>
  </r>
  <r>
    <x v="67"/>
    <s v="Eastender"/>
    <x v="0"/>
    <n v="-21"/>
    <n v="21"/>
    <n v="161.91"/>
    <s v="Debit"/>
    <x v="7"/>
    <x v="2"/>
    <x v="0"/>
  </r>
  <r>
    <x v="23"/>
    <s v="Tesco"/>
    <x v="0"/>
    <n v="-20.91"/>
    <n v="20.91"/>
    <n v="29.99"/>
    <s v="Debit"/>
    <x v="7"/>
    <x v="2"/>
    <x v="0"/>
  </r>
  <r>
    <x v="96"/>
    <s v="Industria Personne"/>
    <x v="0"/>
    <n v="20.84"/>
    <n v="20.84"/>
    <n v="45.83"/>
    <s v="credit"/>
    <x v="1"/>
    <x v="1"/>
    <x v="1"/>
  </r>
  <r>
    <x v="8"/>
    <s v="Tesco"/>
    <x v="0"/>
    <n v="-20.399999999999999"/>
    <n v="20.399999999999999"/>
    <n v="30.89"/>
    <s v="Debit"/>
    <x v="7"/>
    <x v="2"/>
    <x v="0"/>
  </r>
  <r>
    <x v="97"/>
    <s v="32 Red"/>
    <x v="0"/>
    <n v="-20"/>
    <n v="20"/>
    <n v="14.52"/>
    <s v="Debit"/>
    <x v="9"/>
    <x v="4"/>
    <x v="0"/>
  </r>
  <r>
    <x v="98"/>
    <s v="Titus R Yessaya"/>
    <x v="0"/>
    <n v="-20"/>
    <n v="20"/>
    <n v="426.87"/>
    <s v="Debit"/>
    <x v="3"/>
    <x v="3"/>
    <x v="0"/>
  </r>
  <r>
    <x v="99"/>
    <s v="LONADIER H M"/>
    <x v="0"/>
    <n v="20"/>
    <n v="20"/>
    <n v="34.909999999999997"/>
    <s v="credit"/>
    <x v="1"/>
    <x v="1"/>
    <x v="1"/>
  </r>
  <r>
    <x v="100"/>
    <s v="DAS S"/>
    <x v="0"/>
    <n v="20"/>
    <n v="20"/>
    <n v="29.99"/>
    <s v="credit"/>
    <x v="1"/>
    <x v="1"/>
    <x v="1"/>
  </r>
  <r>
    <x v="15"/>
    <s v="DAS S"/>
    <x v="0"/>
    <n v="20"/>
    <n v="20"/>
    <n v="512.28"/>
    <s v="credit"/>
    <x v="1"/>
    <x v="1"/>
    <x v="1"/>
  </r>
  <r>
    <x v="101"/>
    <s v="Cash Machine"/>
    <x v="1"/>
    <n v="-20"/>
    <n v="20"/>
    <n v="10.89"/>
    <s v="Debit"/>
    <x v="6"/>
    <x v="2"/>
    <x v="0"/>
  </r>
  <r>
    <x v="101"/>
    <s v="DAS S"/>
    <x v="0"/>
    <n v="20"/>
    <n v="20"/>
    <n v="30.89"/>
    <s v="credit"/>
    <x v="1"/>
    <x v="1"/>
    <x v="1"/>
  </r>
  <r>
    <x v="64"/>
    <s v="DAS S"/>
    <x v="0"/>
    <n v="20"/>
    <n v="20"/>
    <n v="41.35"/>
    <s v="credit"/>
    <x v="1"/>
    <x v="1"/>
    <x v="1"/>
  </r>
  <r>
    <x v="102"/>
    <s v="DAS S"/>
    <x v="0"/>
    <n v="20"/>
    <n v="20"/>
    <n v="20.85"/>
    <s v="credit"/>
    <x v="1"/>
    <x v="1"/>
    <x v="1"/>
  </r>
  <r>
    <x v="22"/>
    <s v="Gajendra Singh Shaktawat"/>
    <x v="0"/>
    <n v="-20"/>
    <n v="20"/>
    <n v="396.89"/>
    <s v="Debit"/>
    <x v="3"/>
    <x v="3"/>
    <x v="0"/>
  </r>
  <r>
    <x v="103"/>
    <s v="Tesco"/>
    <x v="0"/>
    <n v="-18.82"/>
    <n v="18.82"/>
    <n v="29.95"/>
    <s v="Debit"/>
    <x v="7"/>
    <x v="2"/>
    <x v="0"/>
  </r>
  <r>
    <x v="104"/>
    <s v="Shoe Zone"/>
    <x v="0"/>
    <n v="-18.09"/>
    <n v="18.09"/>
    <n v="120.72"/>
    <s v="Debit"/>
    <x v="5"/>
    <x v="4"/>
    <x v="0"/>
  </r>
  <r>
    <x v="105"/>
    <s v="DAS S"/>
    <x v="0"/>
    <n v="18"/>
    <n v="18"/>
    <n v="129.25"/>
    <s v="credit"/>
    <x v="1"/>
    <x v="1"/>
    <x v="1"/>
  </r>
  <r>
    <x v="70"/>
    <s v="Gokul Surya Subramanian"/>
    <x v="0"/>
    <n v="-16.98"/>
    <n v="16.98"/>
    <n v="514.46"/>
    <s v="Debit"/>
    <x v="3"/>
    <x v="3"/>
    <x v="0"/>
  </r>
  <r>
    <x v="106"/>
    <s v="Tesco"/>
    <x v="0"/>
    <n v="-16.600000000000001"/>
    <n v="16.600000000000001"/>
    <n v="19.79"/>
    <s v="Debit"/>
    <x v="7"/>
    <x v="2"/>
    <x v="0"/>
  </r>
  <r>
    <x v="107"/>
    <s v="Uber"/>
    <x v="0"/>
    <n v="-16.59"/>
    <n v="16.59"/>
    <n v="46.52"/>
    <s v="Debit"/>
    <x v="8"/>
    <x v="5"/>
    <x v="0"/>
  </r>
  <r>
    <x v="108"/>
    <s v="Budgens"/>
    <x v="0"/>
    <n v="-16.399999999999999"/>
    <n v="16.399999999999999"/>
    <n v="75.040000000000006"/>
    <s v="Debit"/>
    <x v="7"/>
    <x v="2"/>
    <x v="0"/>
  </r>
  <r>
    <x v="48"/>
    <s v="Uber"/>
    <x v="0"/>
    <n v="-16.27"/>
    <n v="16.27"/>
    <n v="320.06"/>
    <s v="Debit"/>
    <x v="8"/>
    <x v="5"/>
    <x v="0"/>
  </r>
  <r>
    <x v="109"/>
    <s v="Uber"/>
    <x v="0"/>
    <n v="-15.75"/>
    <n v="15.75"/>
    <n v="441.31"/>
    <s v="Debit"/>
    <x v="8"/>
    <x v="5"/>
    <x v="0"/>
  </r>
  <r>
    <x v="110"/>
    <s v="Budgens"/>
    <x v="0"/>
    <n v="-15.49"/>
    <n v="15.49"/>
    <n v="12.84"/>
    <s v="Debit"/>
    <x v="7"/>
    <x v="2"/>
    <x v="0"/>
  </r>
  <r>
    <x v="22"/>
    <s v="Uber"/>
    <x v="0"/>
    <n v="-15.48"/>
    <n v="15.48"/>
    <n v="416.89"/>
    <s v="Debit"/>
    <x v="8"/>
    <x v="5"/>
    <x v="0"/>
  </r>
  <r>
    <x v="111"/>
    <s v="Sardaar Restaurant"/>
    <x v="0"/>
    <n v="-15.4"/>
    <n v="15.4"/>
    <n v="55.44"/>
    <s v="Debit"/>
    <x v="8"/>
    <x v="5"/>
    <x v="0"/>
  </r>
  <r>
    <x v="112"/>
    <s v="Lycamobile"/>
    <x v="0"/>
    <n v="-15"/>
    <n v="15"/>
    <n v="10.52"/>
    <s v="Debit"/>
    <x v="6"/>
    <x v="2"/>
    <x v="0"/>
  </r>
  <r>
    <x v="18"/>
    <s v="Lycamobile"/>
    <x v="0"/>
    <n v="-15"/>
    <n v="15"/>
    <n v="243.73"/>
    <s v="Debit"/>
    <x v="6"/>
    <x v="2"/>
    <x v="0"/>
  </r>
  <r>
    <x v="113"/>
    <s v="Lycamobile"/>
    <x v="0"/>
    <n v="-15"/>
    <n v="15"/>
    <n v="58.26"/>
    <s v="Debit"/>
    <x v="6"/>
    <x v="2"/>
    <x v="0"/>
  </r>
  <r>
    <x v="114"/>
    <s v="Subrata Das"/>
    <x v="0"/>
    <n v="15"/>
    <n v="15"/>
    <n v="19.62"/>
    <s v="credit"/>
    <x v="1"/>
    <x v="1"/>
    <x v="1"/>
  </r>
  <r>
    <x v="115"/>
    <s v="32 Red"/>
    <x v="0"/>
    <n v="-15"/>
    <n v="15"/>
    <n v="4.62"/>
    <s v="Debit"/>
    <x v="9"/>
    <x v="4"/>
    <x v="0"/>
  </r>
  <r>
    <x v="57"/>
    <s v="Titus R Yessaya"/>
    <x v="0"/>
    <n v="-15"/>
    <n v="15"/>
    <n v="101.03"/>
    <s v="Debit"/>
    <x v="3"/>
    <x v="3"/>
    <x v="0"/>
  </r>
  <r>
    <x v="116"/>
    <s v="Amazon Marketplace"/>
    <x v="0"/>
    <n v="-14.99"/>
    <n v="14.99"/>
    <n v="32.700000000000003"/>
    <s v="Debit"/>
    <x v="5"/>
    <x v="4"/>
    <x v="0"/>
  </r>
  <r>
    <x v="117"/>
    <s v="Budgens"/>
    <x v="0"/>
    <n v="-14.86"/>
    <n v="14.86"/>
    <n v="99.16"/>
    <s v="Debit"/>
    <x v="7"/>
    <x v="2"/>
    <x v="0"/>
  </r>
  <r>
    <x v="118"/>
    <s v="Uber* Eats Pending"/>
    <x v="0"/>
    <n v="-14.15"/>
    <n v="14.15"/>
    <n v="262.13"/>
    <s v="Debit"/>
    <x v="8"/>
    <x v="5"/>
    <x v="0"/>
  </r>
  <r>
    <x v="29"/>
    <s v="Uber Eats"/>
    <x v="0"/>
    <n v="-13.78"/>
    <n v="13.78"/>
    <n v="250.79"/>
    <s v="Debit"/>
    <x v="8"/>
    <x v="5"/>
    <x v="0"/>
  </r>
  <r>
    <x v="119"/>
    <s v="Uber"/>
    <x v="0"/>
    <n v="-13.77"/>
    <n v="13.77"/>
    <n v="12.84"/>
    <s v="Debit"/>
    <x v="8"/>
    <x v="5"/>
    <x v="0"/>
  </r>
  <r>
    <x v="120"/>
    <s v="Uber"/>
    <x v="0"/>
    <n v="-13.77"/>
    <n v="13.77"/>
    <n v="196.11"/>
    <s v="Debit"/>
    <x v="8"/>
    <x v="5"/>
    <x v="0"/>
  </r>
  <r>
    <x v="121"/>
    <s v="Uber"/>
    <x v="0"/>
    <n v="-13.34"/>
    <n v="13.34"/>
    <n v="92.97"/>
    <s v="Debit"/>
    <x v="10"/>
    <x v="6"/>
    <x v="0"/>
  </r>
  <r>
    <x v="122"/>
    <s v="Uber"/>
    <x v="0"/>
    <n v="-13.34"/>
    <n v="13.34"/>
    <n v="14.21"/>
    <s v="Debit"/>
    <x v="10"/>
    <x v="6"/>
    <x v="0"/>
  </r>
  <r>
    <x v="83"/>
    <s v="Uber"/>
    <x v="0"/>
    <n v="-13.27"/>
    <n v="13.27"/>
    <n v="596.47"/>
    <s v="Debit"/>
    <x v="10"/>
    <x v="6"/>
    <x v="0"/>
  </r>
  <r>
    <x v="87"/>
    <s v="Lidl"/>
    <x v="0"/>
    <n v="-13.26"/>
    <n v="13.26"/>
    <n v="39.65"/>
    <s v="Debit"/>
    <x v="8"/>
    <x v="5"/>
    <x v="0"/>
  </r>
  <r>
    <x v="96"/>
    <s v="Nishanth Mahadeva"/>
    <x v="0"/>
    <n v="-13"/>
    <n v="13"/>
    <n v="32.83"/>
    <s v="Debit"/>
    <x v="3"/>
    <x v="3"/>
    <x v="0"/>
  </r>
  <r>
    <x v="79"/>
    <s v="Uber Eats"/>
    <x v="0"/>
    <n v="-12.79"/>
    <n v="12.79"/>
    <n v="138.59"/>
    <s v="Debit"/>
    <x v="8"/>
    <x v="5"/>
    <x v="0"/>
  </r>
  <r>
    <x v="123"/>
    <s v="Tesco"/>
    <x v="0"/>
    <n v="-12.76"/>
    <n v="12.76"/>
    <n v="143.31"/>
    <s v="Debit"/>
    <x v="8"/>
    <x v="5"/>
    <x v="0"/>
  </r>
  <r>
    <x v="17"/>
    <s v="Uber"/>
    <x v="0"/>
    <n v="-12.74"/>
    <n v="12.74"/>
    <n v="634.45000000000005"/>
    <s v="Debit"/>
    <x v="10"/>
    <x v="6"/>
    <x v="0"/>
  </r>
  <r>
    <x v="25"/>
    <s v="Uber"/>
    <x v="0"/>
    <n v="-12.63"/>
    <n v="12.63"/>
    <n v="146.44"/>
    <s v="Debit"/>
    <x v="10"/>
    <x v="6"/>
    <x v="0"/>
  </r>
  <r>
    <x v="53"/>
    <s v="Uber"/>
    <x v="0"/>
    <n v="-12.59"/>
    <n v="12.59"/>
    <n v="534.59"/>
    <s v="Debit"/>
    <x v="10"/>
    <x v="6"/>
    <x v="0"/>
  </r>
  <r>
    <x v="117"/>
    <s v="Poundland"/>
    <x v="0"/>
    <n v="-12.45"/>
    <n v="12.45"/>
    <n v="81.709999999999994"/>
    <s v="Debit"/>
    <x v="8"/>
    <x v="5"/>
    <x v="0"/>
  </r>
  <r>
    <x v="124"/>
    <s v="Lidl"/>
    <x v="0"/>
    <n v="-12.26"/>
    <n v="12.26"/>
    <n v="429.05"/>
    <s v="Debit"/>
    <x v="8"/>
    <x v="5"/>
    <x v="0"/>
  </r>
  <r>
    <x v="125"/>
    <s v="Bolt Operations Oue"/>
    <x v="0"/>
    <n v="-12.2"/>
    <n v="12.2"/>
    <n v="106.31"/>
    <s v="Debit"/>
    <x v="10"/>
    <x v="6"/>
    <x v="0"/>
  </r>
  <r>
    <x v="126"/>
    <s v="Lidl"/>
    <x v="0"/>
    <n v="-12.16"/>
    <n v="12.16"/>
    <n v="56.12"/>
    <s v="Debit"/>
    <x v="8"/>
    <x v="5"/>
    <x v="0"/>
  </r>
  <r>
    <x v="108"/>
    <s v="De Montfort University"/>
    <x v="0"/>
    <n v="-12"/>
    <n v="12"/>
    <n v="107.98"/>
    <s v="Debit"/>
    <x v="3"/>
    <x v="3"/>
    <x v="0"/>
  </r>
  <r>
    <x v="0"/>
    <s v="DAS S"/>
    <x v="0"/>
    <n v="12"/>
    <n v="12"/>
    <n v="26.1"/>
    <s v="credit"/>
    <x v="3"/>
    <x v="3"/>
    <x v="0"/>
  </r>
  <r>
    <x v="127"/>
    <s v="Noodle House"/>
    <x v="0"/>
    <n v="-11.98"/>
    <n v="11.98"/>
    <n v="54.06"/>
    <s v="Debit"/>
    <x v="8"/>
    <x v="5"/>
    <x v="0"/>
  </r>
  <r>
    <x v="31"/>
    <s v="Uber"/>
    <x v="0"/>
    <n v="-11.98"/>
    <n v="11.98"/>
    <n v="107.77"/>
    <s v="Debit"/>
    <x v="10"/>
    <x v="6"/>
    <x v="0"/>
  </r>
  <r>
    <x v="16"/>
    <s v="Uber"/>
    <x v="0"/>
    <n v="-11.98"/>
    <n v="11.98"/>
    <n v="481.92"/>
    <s v="Debit"/>
    <x v="10"/>
    <x v="6"/>
    <x v="0"/>
  </r>
  <r>
    <x v="128"/>
    <s v="Uber Eats"/>
    <x v="0"/>
    <n v="-11.98"/>
    <n v="11.98"/>
    <n v="102.91"/>
    <s v="Debit"/>
    <x v="8"/>
    <x v="5"/>
    <x v="0"/>
  </r>
  <r>
    <x v="129"/>
    <s v="Budgens"/>
    <x v="0"/>
    <n v="-11.94"/>
    <n v="11.94"/>
    <n v="9.99"/>
    <s v="Debit"/>
    <x v="8"/>
    <x v="5"/>
    <x v="0"/>
  </r>
  <r>
    <x v="130"/>
    <s v="Tesco"/>
    <x v="0"/>
    <n v="-11.89"/>
    <n v="11.89"/>
    <n v="3.93"/>
    <s v="Debit"/>
    <x v="8"/>
    <x v="5"/>
    <x v="0"/>
  </r>
  <r>
    <x v="131"/>
    <s v="Tesco"/>
    <x v="0"/>
    <n v="-11.87"/>
    <n v="11.87"/>
    <n v="54.4"/>
    <s v="Debit"/>
    <x v="8"/>
    <x v="5"/>
    <x v="0"/>
  </r>
  <r>
    <x v="51"/>
    <s v="Uber* Eats Pending"/>
    <x v="0"/>
    <n v="-11.87"/>
    <n v="11.87"/>
    <n v="417.18"/>
    <s v="Debit"/>
    <x v="8"/>
    <x v="5"/>
    <x v="0"/>
  </r>
  <r>
    <x v="132"/>
    <s v="SMSOLS"/>
    <x v="0"/>
    <n v="11.81"/>
    <n v="11.81"/>
    <n v="58.08"/>
    <s v="credit"/>
    <x v="3"/>
    <x v="3"/>
    <x v="0"/>
  </r>
  <r>
    <x v="133"/>
    <s v="Lidl"/>
    <x v="0"/>
    <n v="-11.79"/>
    <n v="11.79"/>
    <n v="89.75"/>
    <s v="Debit"/>
    <x v="8"/>
    <x v="5"/>
    <x v="0"/>
  </r>
  <r>
    <x v="134"/>
    <s v="Uber Eats"/>
    <x v="0"/>
    <n v="-11.75"/>
    <n v="11.75"/>
    <n v="22.9"/>
    <s v="Debit"/>
    <x v="8"/>
    <x v="5"/>
    <x v="0"/>
  </r>
  <r>
    <x v="135"/>
    <s v="Uber"/>
    <x v="0"/>
    <n v="-11.69"/>
    <n v="11.69"/>
    <n v="39.880000000000003"/>
    <s v="Debit"/>
    <x v="10"/>
    <x v="6"/>
    <x v="0"/>
  </r>
  <r>
    <x v="4"/>
    <s v="Swapnodoot Ganguly"/>
    <x v="0"/>
    <n v="-11.5"/>
    <n v="11.5"/>
    <n v="518.71"/>
    <s v="Debit"/>
    <x v="3"/>
    <x v="3"/>
    <x v="0"/>
  </r>
  <r>
    <x v="136"/>
    <s v="Uber"/>
    <x v="0"/>
    <n v="-11.27"/>
    <n v="11.27"/>
    <n v="497.92"/>
    <s v="Debit"/>
    <x v="10"/>
    <x v="6"/>
    <x v="0"/>
  </r>
  <r>
    <x v="137"/>
    <s v="Uber"/>
    <x v="0"/>
    <n v="-11.26"/>
    <n v="11.26"/>
    <n v="201.21"/>
    <s v="Debit"/>
    <x v="10"/>
    <x v="6"/>
    <x v="0"/>
  </r>
  <r>
    <x v="138"/>
    <s v="Uber"/>
    <x v="0"/>
    <n v="-11.22"/>
    <n v="11.22"/>
    <n v="2.81"/>
    <s v="Debit"/>
    <x v="10"/>
    <x v="6"/>
    <x v="0"/>
  </r>
  <r>
    <x v="139"/>
    <s v="Uber"/>
    <x v="0"/>
    <n v="-11.11"/>
    <n v="11.11"/>
    <n v="26.93"/>
    <s v="Debit"/>
    <x v="10"/>
    <x v="6"/>
    <x v="0"/>
  </r>
  <r>
    <x v="140"/>
    <s v="Bolt Operations Oue"/>
    <x v="0"/>
    <n v="-11"/>
    <n v="11"/>
    <n v="23.91"/>
    <s v="Debit"/>
    <x v="10"/>
    <x v="6"/>
    <x v="0"/>
  </r>
  <r>
    <x v="141"/>
    <s v="ODEON Cinemas"/>
    <x v="0"/>
    <n v="-11"/>
    <n v="11"/>
    <n v="11.37"/>
    <s v="Debit"/>
    <x v="9"/>
    <x v="4"/>
    <x v="0"/>
  </r>
  <r>
    <x v="142"/>
    <s v="Uber"/>
    <x v="0"/>
    <n v="-10.85"/>
    <n v="10.85"/>
    <n v="13.08"/>
    <s v="Debit"/>
    <x v="10"/>
    <x v="6"/>
    <x v="0"/>
  </r>
  <r>
    <x v="9"/>
    <s v="Uber"/>
    <x v="0"/>
    <n v="-10.76"/>
    <n v="10.76"/>
    <n v="35.17"/>
    <s v="Debit"/>
    <x v="10"/>
    <x v="6"/>
    <x v="0"/>
  </r>
  <r>
    <x v="143"/>
    <s v="Uber"/>
    <x v="0"/>
    <n v="-10.55"/>
    <n v="10.55"/>
    <n v="22.28"/>
    <s v="Debit"/>
    <x v="10"/>
    <x v="6"/>
    <x v="0"/>
  </r>
  <r>
    <x v="20"/>
    <s v="Uber"/>
    <x v="0"/>
    <n v="-10.28"/>
    <n v="10.28"/>
    <n v="8.86"/>
    <s v="Debit"/>
    <x v="10"/>
    <x v="6"/>
    <x v="0"/>
  </r>
  <r>
    <x v="144"/>
    <s v="Budgens"/>
    <x v="0"/>
    <n v="-10.19"/>
    <n v="10.19"/>
    <n v="56.51"/>
    <s v="Debit"/>
    <x v="8"/>
    <x v="5"/>
    <x v="0"/>
  </r>
  <r>
    <x v="141"/>
    <s v="Uber Eats"/>
    <x v="0"/>
    <n v="-10.17"/>
    <n v="10.17"/>
    <n v="22.37"/>
    <s v="Debit"/>
    <x v="8"/>
    <x v="5"/>
    <x v="0"/>
  </r>
  <r>
    <x v="55"/>
    <s v="PLATINUM OUTSOURCING PAYMASTER LTD"/>
    <x v="0"/>
    <n v="10.14"/>
    <n v="10.14"/>
    <n v="139.93"/>
    <s v="credit"/>
    <x v="3"/>
    <x v="3"/>
    <x v="0"/>
  </r>
  <r>
    <x v="145"/>
    <s v="Sardaar Restaurant"/>
    <x v="0"/>
    <n v="-10.1"/>
    <n v="10.1"/>
    <n v="7.77"/>
    <s v="Debit"/>
    <x v="3"/>
    <x v="3"/>
    <x v="0"/>
  </r>
  <r>
    <x v="85"/>
    <s v="Cash Machine"/>
    <x v="1"/>
    <n v="-10"/>
    <n v="10"/>
    <n v="37.94"/>
    <s v="Debit"/>
    <x v="7"/>
    <x v="2"/>
    <x v="0"/>
  </r>
  <r>
    <x v="72"/>
    <s v="Cash Machine"/>
    <x v="1"/>
    <n v="-10"/>
    <n v="10"/>
    <n v="5.34"/>
    <s v="Debit"/>
    <x v="7"/>
    <x v="2"/>
    <x v="0"/>
  </r>
  <r>
    <x v="146"/>
    <s v="Swapnodoot Ganguly"/>
    <x v="0"/>
    <n v="-10"/>
    <n v="10"/>
    <n v="84.85"/>
    <s v="Debit"/>
    <x v="3"/>
    <x v="3"/>
    <x v="0"/>
  </r>
  <r>
    <x v="97"/>
    <s v="32 Red"/>
    <x v="0"/>
    <n v="10"/>
    <n v="10"/>
    <n v="34.520000000000003"/>
    <s v="credit"/>
    <x v="9"/>
    <x v="4"/>
    <x v="0"/>
  </r>
  <r>
    <x v="147"/>
    <s v="32 Red"/>
    <x v="0"/>
    <n v="-10"/>
    <n v="10"/>
    <n v="4.5199999999999996"/>
    <s v="Debit"/>
    <x v="9"/>
    <x v="4"/>
    <x v="0"/>
  </r>
  <r>
    <x v="148"/>
    <s v="Subrata Das"/>
    <x v="0"/>
    <n v="10"/>
    <n v="10"/>
    <n v="20.72"/>
    <s v="credit"/>
    <x v="3"/>
    <x v="3"/>
    <x v="0"/>
  </r>
  <r>
    <x v="149"/>
    <s v="Cash Machine"/>
    <x v="1"/>
    <n v="-10"/>
    <n v="10"/>
    <n v="378.1"/>
    <s v="Debit"/>
    <x v="7"/>
    <x v="2"/>
    <x v="0"/>
  </r>
  <r>
    <x v="150"/>
    <s v="DAS S"/>
    <x v="0"/>
    <n v="10"/>
    <n v="10"/>
    <n v="21.39"/>
    <s v="credit"/>
    <x v="3"/>
    <x v="3"/>
    <x v="0"/>
  </r>
  <r>
    <x v="151"/>
    <s v="DAS S"/>
    <x v="0"/>
    <n v="10"/>
    <n v="10"/>
    <n v="16.489999999999998"/>
    <s v="credit"/>
    <x v="3"/>
    <x v="3"/>
    <x v="0"/>
  </r>
  <r>
    <x v="11"/>
    <s v="Cash Machine"/>
    <x v="1"/>
    <n v="-10"/>
    <n v="10"/>
    <n v="91.03"/>
    <s v="Debit"/>
    <x v="7"/>
    <x v="2"/>
    <x v="0"/>
  </r>
  <r>
    <x v="31"/>
    <s v="DAS S"/>
    <x v="0"/>
    <n v="10"/>
    <n v="10"/>
    <n v="551.09"/>
    <s v="credit"/>
    <x v="3"/>
    <x v="3"/>
    <x v="0"/>
  </r>
  <r>
    <x v="0"/>
    <s v="DAS S"/>
    <x v="0"/>
    <n v="10"/>
    <n v="10"/>
    <n v="36.1"/>
    <s v="credit"/>
    <x v="3"/>
    <x v="3"/>
    <x v="0"/>
  </r>
  <r>
    <x v="152"/>
    <s v="DAS S"/>
    <x v="0"/>
    <n v="10"/>
    <n v="10"/>
    <n v="21.8"/>
    <s v="credit"/>
    <x v="3"/>
    <x v="3"/>
    <x v="0"/>
  </r>
  <r>
    <x v="153"/>
    <s v="Cash Machine"/>
    <x v="1"/>
    <n v="-10"/>
    <n v="10"/>
    <n v="71.66"/>
    <s v="Debit"/>
    <x v="7"/>
    <x v="2"/>
    <x v="0"/>
  </r>
  <r>
    <x v="154"/>
    <s v="DAS S"/>
    <x v="0"/>
    <n v="10"/>
    <n v="10"/>
    <n v="32.28"/>
    <s v="credit"/>
    <x v="3"/>
    <x v="3"/>
    <x v="0"/>
  </r>
  <r>
    <x v="154"/>
    <s v="DAS S"/>
    <x v="0"/>
    <n v="10"/>
    <n v="10"/>
    <n v="42.28"/>
    <s v="credit"/>
    <x v="3"/>
    <x v="3"/>
    <x v="0"/>
  </r>
  <r>
    <x v="155"/>
    <s v="Cash Machine"/>
    <x v="1"/>
    <n v="-10"/>
    <n v="10"/>
    <n v="86.32"/>
    <s v="Debit"/>
    <x v="7"/>
    <x v="2"/>
    <x v="0"/>
  </r>
  <r>
    <x v="122"/>
    <s v="Cash Machine"/>
    <x v="1"/>
    <n v="-10"/>
    <n v="10"/>
    <n v="27.55"/>
    <s v="Debit"/>
    <x v="7"/>
    <x v="2"/>
    <x v="0"/>
  </r>
  <r>
    <x v="156"/>
    <s v="DAS S"/>
    <x v="0"/>
    <n v="10"/>
    <n v="10"/>
    <n v="13.93"/>
    <s v="credit"/>
    <x v="3"/>
    <x v="3"/>
    <x v="0"/>
  </r>
  <r>
    <x v="157"/>
    <s v="DAS S"/>
    <x v="0"/>
    <n v="10"/>
    <n v="10"/>
    <n v="23.93"/>
    <s v="credit"/>
    <x v="3"/>
    <x v="3"/>
    <x v="0"/>
  </r>
  <r>
    <x v="50"/>
    <s v="Cash Machine"/>
    <x v="1"/>
    <n v="-10"/>
    <n v="10"/>
    <n v="103.63"/>
    <s v="Debit"/>
    <x v="7"/>
    <x v="2"/>
    <x v="0"/>
  </r>
  <r>
    <x v="120"/>
    <s v="Cash Machine"/>
    <x v="1"/>
    <n v="-10"/>
    <n v="10"/>
    <n v="214.88"/>
    <s v="Debit"/>
    <x v="7"/>
    <x v="2"/>
    <x v="0"/>
  </r>
  <r>
    <x v="158"/>
    <s v="Uber"/>
    <x v="0"/>
    <n v="-9.99"/>
    <n v="9.99"/>
    <n v="23.8"/>
    <s v="Debit"/>
    <x v="10"/>
    <x v="6"/>
    <x v="0"/>
  </r>
  <r>
    <x v="159"/>
    <s v="Lycamobile Uk"/>
    <x v="0"/>
    <n v="-9.9"/>
    <n v="9.9"/>
    <n v="25.9"/>
    <s v="Debit"/>
    <x v="6"/>
    <x v="2"/>
    <x v="0"/>
  </r>
  <r>
    <x v="93"/>
    <s v="Lycamobile Uk"/>
    <x v="0"/>
    <n v="-9.9"/>
    <n v="9.9"/>
    <n v="465.2"/>
    <s v="Debit"/>
    <x v="6"/>
    <x v="2"/>
    <x v="0"/>
  </r>
  <r>
    <x v="105"/>
    <s v="Lycamobile Uk"/>
    <x v="0"/>
    <n v="-9.9"/>
    <n v="9.9"/>
    <n v="116.25"/>
    <s v="Debit"/>
    <x v="6"/>
    <x v="2"/>
    <x v="0"/>
  </r>
  <r>
    <x v="110"/>
    <s v="Lycamobile Uk"/>
    <x v="0"/>
    <n v="-9.9"/>
    <n v="9.9"/>
    <n v="31.62"/>
    <s v="Debit"/>
    <x v="6"/>
    <x v="2"/>
    <x v="0"/>
  </r>
  <r>
    <x v="95"/>
    <s v="Lycamobile Uk"/>
    <x v="0"/>
    <n v="-9.9"/>
    <n v="9.9"/>
    <n v="52.01"/>
    <s v="Debit"/>
    <x v="6"/>
    <x v="2"/>
    <x v="0"/>
  </r>
  <r>
    <x v="21"/>
    <s v="Lycamobile Uk"/>
    <x v="0"/>
    <n v="-9.9"/>
    <n v="9.9"/>
    <n v="32.479999999999997"/>
    <s v="Debit"/>
    <x v="6"/>
    <x v="2"/>
    <x v="0"/>
  </r>
  <r>
    <x v="10"/>
    <s v="Lycamobile Uk"/>
    <x v="0"/>
    <n v="-9.9"/>
    <n v="9.9"/>
    <n v="20.03"/>
    <s v="Debit"/>
    <x v="6"/>
    <x v="2"/>
    <x v="0"/>
  </r>
  <r>
    <x v="160"/>
    <s v="Uber"/>
    <x v="0"/>
    <n v="-9.8800000000000008"/>
    <n v="9.8800000000000008"/>
    <n v="3.2"/>
    <s v="Debit"/>
    <x v="10"/>
    <x v="6"/>
    <x v="0"/>
  </r>
  <r>
    <x v="161"/>
    <s v="Swapnodoot Ganguly"/>
    <x v="0"/>
    <n v="-9.85"/>
    <n v="9.85"/>
    <n v="51.16"/>
    <s v="Debit"/>
    <x v="3"/>
    <x v="3"/>
    <x v="0"/>
  </r>
  <r>
    <x v="48"/>
    <s v="Uber* Eats Pending"/>
    <x v="0"/>
    <n v="-9.7799999999999994"/>
    <n v="9.7799999999999994"/>
    <n v="336.33"/>
    <s v="Debit"/>
    <x v="8"/>
    <x v="5"/>
    <x v="0"/>
  </r>
  <r>
    <x v="162"/>
    <s v="Uber"/>
    <x v="0"/>
    <n v="-9.77"/>
    <n v="9.77"/>
    <n v="14.03"/>
    <s v="Debit"/>
    <x v="10"/>
    <x v="6"/>
    <x v="0"/>
  </r>
  <r>
    <x v="163"/>
    <s v="Uber"/>
    <x v="0"/>
    <n v="-9.65"/>
    <n v="9.65"/>
    <n v="471.4"/>
    <s v="Debit"/>
    <x v="10"/>
    <x v="6"/>
    <x v="0"/>
  </r>
  <r>
    <x v="164"/>
    <s v="Noodle House"/>
    <x v="0"/>
    <n v="-9.59"/>
    <n v="9.59"/>
    <n v="124.88"/>
    <s v="Debit"/>
    <x v="8"/>
    <x v="5"/>
    <x v="0"/>
  </r>
  <r>
    <x v="64"/>
    <s v="Budgens"/>
    <x v="0"/>
    <n v="-9.5399999999999991"/>
    <n v="9.5399999999999991"/>
    <n v="21.35"/>
    <s v="Debit"/>
    <x v="8"/>
    <x v="5"/>
    <x v="0"/>
  </r>
  <r>
    <x v="153"/>
    <s v="Uber"/>
    <x v="0"/>
    <n v="-9.51"/>
    <n v="9.51"/>
    <n v="57.15"/>
    <s v="Debit"/>
    <x v="10"/>
    <x v="6"/>
    <x v="0"/>
  </r>
  <r>
    <x v="42"/>
    <s v="Uber"/>
    <x v="0"/>
    <n v="-9.34"/>
    <n v="9.34"/>
    <n v="350.75"/>
    <s v="Debit"/>
    <x v="10"/>
    <x v="6"/>
    <x v="0"/>
  </r>
  <r>
    <x v="165"/>
    <s v="Budgens"/>
    <x v="0"/>
    <n v="-9.2899999999999991"/>
    <n v="9.2899999999999991"/>
    <n v="33.79"/>
    <s v="Debit"/>
    <x v="8"/>
    <x v="5"/>
    <x v="0"/>
  </r>
  <r>
    <x v="166"/>
    <s v="Budgens"/>
    <x v="0"/>
    <n v="-9.27"/>
    <n v="9.27"/>
    <n v="71.38"/>
    <s v="Debit"/>
    <x v="8"/>
    <x v="5"/>
    <x v="0"/>
  </r>
  <r>
    <x v="167"/>
    <s v="Uber"/>
    <x v="0"/>
    <n v="-9.26"/>
    <n v="9.26"/>
    <n v="2.5299999999999998"/>
    <s v="Debit"/>
    <x v="10"/>
    <x v="6"/>
    <x v="0"/>
  </r>
  <r>
    <x v="168"/>
    <s v="Budgens"/>
    <x v="0"/>
    <n v="-9.24"/>
    <n v="9.24"/>
    <n v="133.22999999999999"/>
    <s v="Debit"/>
    <x v="8"/>
    <x v="5"/>
    <x v="0"/>
  </r>
  <r>
    <x v="83"/>
    <s v="Budgens"/>
    <x v="0"/>
    <n v="-9.0399999999999991"/>
    <n v="9.0399999999999991"/>
    <n v="609.74"/>
    <s v="Debit"/>
    <x v="8"/>
    <x v="5"/>
    <x v="0"/>
  </r>
  <r>
    <x v="169"/>
    <s v="Local Shopper"/>
    <x v="0"/>
    <n v="-9"/>
    <n v="9"/>
    <n v="105.72"/>
    <s v="Debit"/>
    <x v="8"/>
    <x v="5"/>
    <x v="0"/>
  </r>
  <r>
    <x v="170"/>
    <s v="Uber"/>
    <x v="0"/>
    <n v="-8.9600000000000009"/>
    <n v="8.9600000000000009"/>
    <n v="400.09"/>
    <s v="Debit"/>
    <x v="10"/>
    <x v="6"/>
    <x v="0"/>
  </r>
  <r>
    <x v="151"/>
    <s v="Uber"/>
    <x v="0"/>
    <n v="-8.9499999999999993"/>
    <n v="8.9499999999999993"/>
    <n v="6.49"/>
    <s v="Debit"/>
    <x v="10"/>
    <x v="6"/>
    <x v="0"/>
  </r>
  <r>
    <x v="171"/>
    <s v="Uber"/>
    <x v="0"/>
    <n v="-8.9499999999999993"/>
    <n v="8.9499999999999993"/>
    <n v="41.89"/>
    <s v="Debit"/>
    <x v="10"/>
    <x v="6"/>
    <x v="0"/>
  </r>
  <r>
    <x v="108"/>
    <s v="Uber"/>
    <x v="0"/>
    <n v="-8.77"/>
    <n v="8.77"/>
    <n v="99.21"/>
    <s v="Debit"/>
    <x v="10"/>
    <x v="6"/>
    <x v="0"/>
  </r>
  <r>
    <x v="172"/>
    <s v="Uber Eats"/>
    <x v="0"/>
    <n v="-8.77"/>
    <n v="8.77"/>
    <n v="80.650000000000006"/>
    <s v="Debit"/>
    <x v="8"/>
    <x v="5"/>
    <x v="0"/>
  </r>
  <r>
    <x v="173"/>
    <s v="Uber Eats"/>
    <x v="0"/>
    <n v="-8.77"/>
    <n v="8.77"/>
    <n v="114.89"/>
    <s v="Debit"/>
    <x v="8"/>
    <x v="5"/>
    <x v="0"/>
  </r>
  <r>
    <x v="50"/>
    <s v="Budgens"/>
    <x v="0"/>
    <n v="-8.75"/>
    <n v="8.75"/>
    <n v="94.88"/>
    <s v="Debit"/>
    <x v="8"/>
    <x v="5"/>
    <x v="0"/>
  </r>
  <r>
    <x v="30"/>
    <s v="Tesco"/>
    <x v="0"/>
    <n v="-8.67"/>
    <n v="8.67"/>
    <n v="28.69"/>
    <s v="Debit"/>
    <x v="8"/>
    <x v="5"/>
    <x v="0"/>
  </r>
  <r>
    <x v="98"/>
    <s v="Uber"/>
    <x v="0"/>
    <n v="-8.65"/>
    <n v="8.65"/>
    <n v="418.22"/>
    <s v="Debit"/>
    <x v="10"/>
    <x v="6"/>
    <x v="0"/>
  </r>
  <r>
    <x v="40"/>
    <s v="Tesco"/>
    <x v="0"/>
    <n v="-8.65"/>
    <n v="8.65"/>
    <n v="102.32"/>
    <s v="Debit"/>
    <x v="8"/>
    <x v="5"/>
    <x v="0"/>
  </r>
  <r>
    <x v="31"/>
    <s v="Budgens"/>
    <x v="0"/>
    <n v="-8.48"/>
    <n v="8.48"/>
    <n v="119.75"/>
    <s v="Debit"/>
    <x v="8"/>
    <x v="5"/>
    <x v="0"/>
  </r>
  <r>
    <x v="73"/>
    <s v="Budgens"/>
    <x v="0"/>
    <n v="-8.4700000000000006"/>
    <n v="8.4700000000000006"/>
    <n v="543.36"/>
    <s v="Debit"/>
    <x v="8"/>
    <x v="5"/>
    <x v="0"/>
  </r>
  <r>
    <x v="174"/>
    <s v="Uber"/>
    <x v="0"/>
    <n v="-8.4499999999999993"/>
    <n v="8.4499999999999993"/>
    <n v="514.15"/>
    <s v="Debit"/>
    <x v="10"/>
    <x v="6"/>
    <x v="0"/>
  </r>
  <r>
    <x v="105"/>
    <s v="Uber"/>
    <x v="0"/>
    <n v="-8.2799999999999994"/>
    <n v="8.2799999999999994"/>
    <n v="120.97"/>
    <s v="Debit"/>
    <x v="10"/>
    <x v="6"/>
    <x v="0"/>
  </r>
  <r>
    <x v="175"/>
    <s v="Uber"/>
    <x v="0"/>
    <n v="-8.25"/>
    <n v="8.25"/>
    <n v="5.8"/>
    <s v="Debit"/>
    <x v="10"/>
    <x v="6"/>
    <x v="0"/>
  </r>
  <r>
    <x v="107"/>
    <s v="Budgens"/>
    <x v="0"/>
    <n v="-8.24"/>
    <n v="8.24"/>
    <n v="63.11"/>
    <s v="Debit"/>
    <x v="8"/>
    <x v="5"/>
    <x v="0"/>
  </r>
  <r>
    <x v="176"/>
    <s v="Uber"/>
    <x v="0"/>
    <n v="-8.24"/>
    <n v="8.24"/>
    <n v="11.79"/>
    <s v="Debit"/>
    <x v="10"/>
    <x v="6"/>
    <x v="0"/>
  </r>
  <r>
    <x v="152"/>
    <s v="Uber"/>
    <x v="0"/>
    <n v="-8.18"/>
    <n v="8.18"/>
    <n v="13.62"/>
    <s v="Debit"/>
    <x v="10"/>
    <x v="6"/>
    <x v="0"/>
  </r>
  <r>
    <x v="177"/>
    <s v="Uber"/>
    <x v="0"/>
    <n v="-8.16"/>
    <n v="8.16"/>
    <n v="4.68"/>
    <s v="Debit"/>
    <x v="10"/>
    <x v="6"/>
    <x v="0"/>
  </r>
  <r>
    <x v="178"/>
    <s v="Uber"/>
    <x v="0"/>
    <n v="-8.07"/>
    <n v="8.07"/>
    <n v="175.78"/>
    <s v="Debit"/>
    <x v="10"/>
    <x v="6"/>
    <x v="0"/>
  </r>
  <r>
    <x v="179"/>
    <s v="Uber"/>
    <x v="0"/>
    <n v="-8.07"/>
    <n v="8.07"/>
    <n v="167.71"/>
    <s v="Debit"/>
    <x v="10"/>
    <x v="6"/>
    <x v="0"/>
  </r>
  <r>
    <x v="180"/>
    <s v="Uber"/>
    <x v="0"/>
    <n v="-8.0299999999999994"/>
    <n v="8.0299999999999994"/>
    <n v="106.04"/>
    <s v="Debit"/>
    <x v="10"/>
    <x v="6"/>
    <x v="0"/>
  </r>
  <r>
    <x v="181"/>
    <s v="Subrata Das"/>
    <x v="0"/>
    <n v="8"/>
    <n v="8"/>
    <n v="14.05"/>
    <s v="credit"/>
    <x v="3"/>
    <x v="3"/>
    <x v="0"/>
  </r>
  <r>
    <x v="181"/>
    <s v="T Yessaya"/>
    <x v="0"/>
    <n v="8"/>
    <n v="8"/>
    <n v="22.05"/>
    <s v="credit"/>
    <x v="3"/>
    <x v="3"/>
    <x v="0"/>
  </r>
  <r>
    <x v="181"/>
    <s v="Subrata Das"/>
    <x v="0"/>
    <n v="-8"/>
    <n v="8"/>
    <n v="14.05"/>
    <s v="Debit"/>
    <x v="3"/>
    <x v="3"/>
    <x v="0"/>
  </r>
  <r>
    <x v="83"/>
    <s v="Queens Pizza"/>
    <x v="0"/>
    <n v="-8"/>
    <n v="8"/>
    <n v="588.47"/>
    <s v="Debit"/>
    <x v="8"/>
    <x v="5"/>
    <x v="0"/>
  </r>
  <r>
    <x v="182"/>
    <s v="Gokul Surya Subramanian"/>
    <x v="0"/>
    <n v="-8"/>
    <n v="8"/>
    <n v="462.06"/>
    <s v="Debit"/>
    <x v="3"/>
    <x v="3"/>
    <x v="0"/>
  </r>
  <r>
    <x v="54"/>
    <s v="Gokul Surya Subramanian"/>
    <x v="0"/>
    <n v="-8"/>
    <n v="8"/>
    <n v="32.54"/>
    <s v="Debit"/>
    <x v="3"/>
    <x v="3"/>
    <x v="0"/>
  </r>
  <r>
    <x v="183"/>
    <s v="Noodle House"/>
    <x v="0"/>
    <n v="-7.99"/>
    <n v="7.99"/>
    <n v="46.27"/>
    <s v="Debit"/>
    <x v="8"/>
    <x v="5"/>
    <x v="0"/>
  </r>
  <r>
    <x v="184"/>
    <s v="Noodle House"/>
    <x v="0"/>
    <n v="-7.99"/>
    <n v="7.99"/>
    <n v="33.81"/>
    <s v="Debit"/>
    <x v="8"/>
    <x v="5"/>
    <x v="0"/>
  </r>
  <r>
    <x v="164"/>
    <s v="Budgens"/>
    <x v="0"/>
    <n v="-7.98"/>
    <n v="7.98"/>
    <n v="134.47"/>
    <s v="Debit"/>
    <x v="8"/>
    <x v="5"/>
    <x v="0"/>
  </r>
  <r>
    <x v="45"/>
    <s v="Uber"/>
    <x v="0"/>
    <n v="-7.88"/>
    <n v="7.88"/>
    <n v="218.13"/>
    <s v="Debit"/>
    <x v="10"/>
    <x v="6"/>
    <x v="0"/>
  </r>
  <r>
    <x v="108"/>
    <s v="Bargain"/>
    <x v="0"/>
    <n v="-7.77"/>
    <n v="7.77"/>
    <n v="91.44"/>
    <s v="Debit"/>
    <x v="8"/>
    <x v="5"/>
    <x v="0"/>
  </r>
  <r>
    <x v="145"/>
    <s v="Uber"/>
    <x v="0"/>
    <n v="-7.73"/>
    <n v="7.73"/>
    <n v="17.87"/>
    <s v="Debit"/>
    <x v="10"/>
    <x v="6"/>
    <x v="0"/>
  </r>
  <r>
    <x v="185"/>
    <s v="Subway"/>
    <x v="0"/>
    <n v="-7.68"/>
    <n v="7.68"/>
    <n v="66.27"/>
    <s v="Debit"/>
    <x v="8"/>
    <x v="5"/>
    <x v="0"/>
  </r>
  <r>
    <x v="19"/>
    <s v="Uber"/>
    <x v="0"/>
    <n v="-7.66"/>
    <n v="7.66"/>
    <n v="29.45"/>
    <s v="Debit"/>
    <x v="10"/>
    <x v="6"/>
    <x v="0"/>
  </r>
  <r>
    <x v="186"/>
    <s v="Uber"/>
    <x v="0"/>
    <n v="-7.65"/>
    <n v="7.65"/>
    <n v="78.45"/>
    <s v="Debit"/>
    <x v="10"/>
    <x v="6"/>
    <x v="0"/>
  </r>
  <r>
    <x v="118"/>
    <s v="Budgens"/>
    <x v="0"/>
    <n v="-7.65"/>
    <n v="7.65"/>
    <n v="281.27999999999997"/>
    <s v="Debit"/>
    <x v="8"/>
    <x v="5"/>
    <x v="0"/>
  </r>
  <r>
    <x v="187"/>
    <s v="Uber"/>
    <x v="0"/>
    <n v="-7.6"/>
    <n v="7.6"/>
    <n v="6.05"/>
    <s v="Debit"/>
    <x v="10"/>
    <x v="6"/>
    <x v="0"/>
  </r>
  <r>
    <x v="188"/>
    <s v="Star Vashnu Dhaba"/>
    <x v="0"/>
    <n v="-7.6"/>
    <n v="7.6"/>
    <n v="60.07"/>
    <s v="Debit"/>
    <x v="8"/>
    <x v="5"/>
    <x v="0"/>
  </r>
  <r>
    <x v="189"/>
    <s v="Noodle House"/>
    <x v="0"/>
    <n v="-7.49"/>
    <n v="7.49"/>
    <n v="21.95"/>
    <s v="Debit"/>
    <x v="8"/>
    <x v="5"/>
    <x v="0"/>
  </r>
  <r>
    <x v="190"/>
    <s v="Noodle House"/>
    <x v="0"/>
    <n v="-7.49"/>
    <n v="7.49"/>
    <n v="156.07"/>
    <s v="Debit"/>
    <x v="8"/>
    <x v="5"/>
    <x v="0"/>
  </r>
  <r>
    <x v="169"/>
    <s v="Noodle House"/>
    <x v="0"/>
    <n v="-7.49"/>
    <n v="7.49"/>
    <n v="98.23"/>
    <s v="Debit"/>
    <x v="8"/>
    <x v="5"/>
    <x v="0"/>
  </r>
  <r>
    <x v="149"/>
    <s v="Uber"/>
    <x v="0"/>
    <n v="-7.49"/>
    <n v="7.49"/>
    <n v="388.1"/>
    <s v="Debit"/>
    <x v="10"/>
    <x v="6"/>
    <x v="0"/>
  </r>
  <r>
    <x v="191"/>
    <s v="Uber"/>
    <x v="0"/>
    <n v="-7.49"/>
    <n v="7.49"/>
    <n v="131.15"/>
    <s v="Debit"/>
    <x v="10"/>
    <x v="6"/>
    <x v="0"/>
  </r>
  <r>
    <x v="8"/>
    <s v="Sardaar Restaurant"/>
    <x v="0"/>
    <n v="-7.4"/>
    <n v="7.4"/>
    <n v="123.28"/>
    <s v="Debit"/>
    <x v="3"/>
    <x v="3"/>
    <x v="0"/>
  </r>
  <r>
    <x v="117"/>
    <s v="Mcdonalds"/>
    <x v="0"/>
    <n v="-7.37"/>
    <n v="7.37"/>
    <n v="74.34"/>
    <s v="Debit"/>
    <x v="8"/>
    <x v="5"/>
    <x v="0"/>
  </r>
  <r>
    <x v="170"/>
    <s v="Uber"/>
    <x v="0"/>
    <n v="-7.28"/>
    <n v="7.28"/>
    <n v="409.05"/>
    <s v="Debit"/>
    <x v="10"/>
    <x v="6"/>
    <x v="0"/>
  </r>
  <r>
    <x v="187"/>
    <s v="Uber"/>
    <x v="0"/>
    <n v="-7.07"/>
    <n v="7.07"/>
    <n v="13.65"/>
    <s v="Debit"/>
    <x v="10"/>
    <x v="6"/>
    <x v="0"/>
  </r>
  <r>
    <x v="186"/>
    <s v="Uber"/>
    <x v="0"/>
    <n v="-7.05"/>
    <n v="7.05"/>
    <n v="86.1"/>
    <s v="Debit"/>
    <x v="10"/>
    <x v="6"/>
    <x v="0"/>
  </r>
  <r>
    <x v="35"/>
    <s v="T Yessaya"/>
    <x v="0"/>
    <n v="7"/>
    <n v="7"/>
    <n v="220.08"/>
    <s v="credit"/>
    <x v="3"/>
    <x v="3"/>
    <x v="0"/>
  </r>
  <r>
    <x v="192"/>
    <s v="Doner Master"/>
    <x v="0"/>
    <n v="-7"/>
    <n v="7"/>
    <n v="81.66"/>
    <s v="Debit"/>
    <x v="8"/>
    <x v="5"/>
    <x v="0"/>
  </r>
  <r>
    <x v="39"/>
    <s v="Doner Master"/>
    <x v="0"/>
    <n v="-7"/>
    <n v="7"/>
    <n v="4.29"/>
    <s v="Debit"/>
    <x v="8"/>
    <x v="5"/>
    <x v="0"/>
  </r>
  <r>
    <x v="2"/>
    <s v="Uber"/>
    <x v="0"/>
    <n v="-6.99"/>
    <n v="6.99"/>
    <n v="89"/>
    <s v="Debit"/>
    <x v="10"/>
    <x v="6"/>
    <x v="0"/>
  </r>
  <r>
    <x v="193"/>
    <s v="Uber"/>
    <x v="0"/>
    <n v="-6.99"/>
    <n v="6.99"/>
    <n v="46.27"/>
    <s v="Debit"/>
    <x v="10"/>
    <x v="6"/>
    <x v="0"/>
  </r>
  <r>
    <x v="194"/>
    <s v="Noodle House"/>
    <x v="0"/>
    <n v="-6.99"/>
    <n v="6.99"/>
    <n v="159.07"/>
    <s v="Debit"/>
    <x v="8"/>
    <x v="5"/>
    <x v="0"/>
  </r>
  <r>
    <x v="3"/>
    <s v="Uber"/>
    <x v="0"/>
    <n v="-6.98"/>
    <n v="6.98"/>
    <n v="31.59"/>
    <s v="Debit"/>
    <x v="10"/>
    <x v="6"/>
    <x v="0"/>
  </r>
  <r>
    <x v="38"/>
    <s v="Ppoint_*samy 3 Leicestershir Gbr"/>
    <x v="0"/>
    <n v="-6.98"/>
    <n v="6.98"/>
    <n v="38.01"/>
    <s v="Debit"/>
    <x v="8"/>
    <x v="5"/>
    <x v="0"/>
  </r>
  <r>
    <x v="195"/>
    <s v="Uber"/>
    <x v="0"/>
    <n v="-6.94"/>
    <n v="6.94"/>
    <n v="16.97"/>
    <s v="Debit"/>
    <x v="10"/>
    <x v="6"/>
    <x v="0"/>
  </r>
  <r>
    <x v="196"/>
    <s v="Tesco"/>
    <x v="0"/>
    <n v="-6.8"/>
    <n v="6.8"/>
    <n v="81.67"/>
    <s v="Debit"/>
    <x v="8"/>
    <x v="5"/>
    <x v="0"/>
  </r>
  <r>
    <x v="197"/>
    <s v="Subway Leicester Leicester"/>
    <x v="0"/>
    <n v="-6.79"/>
    <n v="6.79"/>
    <n v="97.91"/>
    <s v="Debit"/>
    <x v="8"/>
    <x v="5"/>
    <x v="0"/>
  </r>
  <r>
    <x v="125"/>
    <s v="Nagaraj Trikona"/>
    <x v="0"/>
    <n v="6.7"/>
    <n v="6.7"/>
    <n v="118.51"/>
    <s v="credit"/>
    <x v="3"/>
    <x v="3"/>
    <x v="0"/>
  </r>
  <r>
    <x v="13"/>
    <s v="Budgens"/>
    <x v="0"/>
    <n v="-6.61"/>
    <n v="6.61"/>
    <n v="13.28"/>
    <s v="Debit"/>
    <x v="8"/>
    <x v="5"/>
    <x v="0"/>
  </r>
  <r>
    <x v="112"/>
    <s v="Uber"/>
    <x v="0"/>
    <n v="-6.49"/>
    <n v="6.49"/>
    <n v="25.52"/>
    <s v="Debit"/>
    <x v="10"/>
    <x v="6"/>
    <x v="0"/>
  </r>
  <r>
    <x v="198"/>
    <s v="Heron Foods"/>
    <x v="0"/>
    <n v="-6.43"/>
    <n v="6.43"/>
    <n v="128.16"/>
    <s v="Debit"/>
    <x v="8"/>
    <x v="5"/>
    <x v="0"/>
  </r>
  <r>
    <x v="23"/>
    <s v="Local Shopper"/>
    <x v="0"/>
    <n v="-6.39"/>
    <n v="6.39"/>
    <n v="18.37"/>
    <s v="Debit"/>
    <x v="8"/>
    <x v="5"/>
    <x v="0"/>
  </r>
  <r>
    <x v="180"/>
    <s v="Budgens"/>
    <x v="0"/>
    <n v="-6.31"/>
    <n v="6.31"/>
    <n v="114.07"/>
    <s v="Debit"/>
    <x v="8"/>
    <x v="5"/>
    <x v="0"/>
  </r>
  <r>
    <x v="45"/>
    <s v="Budgens"/>
    <x v="0"/>
    <n v="-6.13"/>
    <n v="6.13"/>
    <n v="226.01"/>
    <s v="Debit"/>
    <x v="8"/>
    <x v="5"/>
    <x v="0"/>
  </r>
  <r>
    <x v="125"/>
    <s v="Nagaraj Trikona"/>
    <x v="0"/>
    <n v="6.1"/>
    <n v="6.1"/>
    <n v="113"/>
    <s v="credit"/>
    <x v="3"/>
    <x v="3"/>
    <x v="0"/>
  </r>
  <r>
    <x v="199"/>
    <s v="One Stop"/>
    <x v="0"/>
    <n v="-6.05"/>
    <n v="6.05"/>
    <n v="118.63"/>
    <s v="Debit"/>
    <x v="9"/>
    <x v="4"/>
    <x v="0"/>
  </r>
  <r>
    <x v="200"/>
    <s v="Budgens"/>
    <x v="0"/>
    <n v="-6"/>
    <n v="6"/>
    <n v="43.08"/>
    <s v="Debit"/>
    <x v="8"/>
    <x v="5"/>
    <x v="0"/>
  </r>
  <r>
    <x v="201"/>
    <s v="V.K Mobile &amp; Accesso"/>
    <x v="0"/>
    <n v="-6"/>
    <n v="6"/>
    <n v="96.32"/>
    <s v="Debit"/>
    <x v="9"/>
    <x v="4"/>
    <x v="0"/>
  </r>
  <r>
    <x v="117"/>
    <s v="Bolt Operations Oue"/>
    <x v="0"/>
    <n v="-6"/>
    <n v="6"/>
    <n v="114.02"/>
    <s v="Debit"/>
    <x v="10"/>
    <x v="6"/>
    <x v="0"/>
  </r>
  <r>
    <x v="202"/>
    <s v="Noodle House"/>
    <x v="0"/>
    <n v="-5.99"/>
    <n v="5.99"/>
    <n v="15.13"/>
    <s v="Debit"/>
    <x v="8"/>
    <x v="5"/>
    <x v="0"/>
  </r>
  <r>
    <x v="203"/>
    <s v="Noodle House"/>
    <x v="0"/>
    <n v="-5.99"/>
    <n v="5.99"/>
    <n v="274.55"/>
    <s v="Debit"/>
    <x v="8"/>
    <x v="5"/>
    <x v="0"/>
  </r>
  <r>
    <x v="204"/>
    <s v="Noodle House"/>
    <x v="0"/>
    <n v="-5.99"/>
    <n v="5.99"/>
    <n v="110.23"/>
    <s v="Debit"/>
    <x v="8"/>
    <x v="5"/>
    <x v="0"/>
  </r>
  <r>
    <x v="18"/>
    <s v="Noodle House"/>
    <x v="0"/>
    <n v="-5.99"/>
    <n v="5.99"/>
    <n v="237.74"/>
    <s v="Debit"/>
    <x v="8"/>
    <x v="5"/>
    <x v="0"/>
  </r>
  <r>
    <x v="205"/>
    <s v="Burger King"/>
    <x v="0"/>
    <n v="-5.99"/>
    <n v="5.99"/>
    <n v="48.07"/>
    <s v="Debit"/>
    <x v="8"/>
    <x v="5"/>
    <x v="0"/>
  </r>
  <r>
    <x v="150"/>
    <s v="Local Shopper"/>
    <x v="0"/>
    <n v="-5.95"/>
    <n v="5.95"/>
    <n v="15.44"/>
    <s v="Debit"/>
    <x v="8"/>
    <x v="5"/>
    <x v="0"/>
  </r>
  <r>
    <x v="4"/>
    <s v="Subway Leicester Leicester"/>
    <x v="0"/>
    <n v="-5.89"/>
    <n v="5.89"/>
    <n v="34.71"/>
    <s v="Debit"/>
    <x v="8"/>
    <x v="5"/>
    <x v="0"/>
  </r>
  <r>
    <x v="119"/>
    <s v="Ppoint_*lucky Supermar"/>
    <x v="0"/>
    <n v="-5.87"/>
    <n v="5.87"/>
    <n v="26.61"/>
    <s v="Debit"/>
    <x v="8"/>
    <x v="5"/>
    <x v="0"/>
  </r>
  <r>
    <x v="206"/>
    <s v="Subway St.Nichol Leicester"/>
    <x v="0"/>
    <n v="-5.82"/>
    <n v="5.82"/>
    <n v="99.35"/>
    <s v="Debit"/>
    <x v="8"/>
    <x v="5"/>
    <x v="0"/>
  </r>
  <r>
    <x v="207"/>
    <s v="Budgens"/>
    <x v="0"/>
    <n v="-5.82"/>
    <n v="5.82"/>
    <n v="43.04"/>
    <s v="Debit"/>
    <x v="8"/>
    <x v="5"/>
    <x v="0"/>
  </r>
  <r>
    <x v="208"/>
    <s v="Subway Leicester Leicester"/>
    <x v="0"/>
    <n v="-5.69"/>
    <n v="5.69"/>
    <n v="79.16"/>
    <s v="Debit"/>
    <x v="8"/>
    <x v="5"/>
    <x v="0"/>
  </r>
  <r>
    <x v="103"/>
    <s v="Local Shopper"/>
    <x v="0"/>
    <n v="-5.59"/>
    <n v="5.59"/>
    <n v="24.36"/>
    <s v="Debit"/>
    <x v="8"/>
    <x v="5"/>
    <x v="0"/>
  </r>
  <r>
    <x v="209"/>
    <s v="Tesco"/>
    <x v="0"/>
    <n v="-5.58"/>
    <n v="5.58"/>
    <n v="11.39"/>
    <s v="Debit"/>
    <x v="8"/>
    <x v="5"/>
    <x v="0"/>
  </r>
  <r>
    <x v="210"/>
    <s v="Budgens"/>
    <x v="0"/>
    <n v="-5.58"/>
    <n v="5.58"/>
    <n v="51.57"/>
    <s v="Debit"/>
    <x v="8"/>
    <x v="5"/>
    <x v="0"/>
  </r>
  <r>
    <x v="211"/>
    <s v="Budgens"/>
    <x v="0"/>
    <n v="-5.53"/>
    <n v="5.53"/>
    <n v="29.35"/>
    <s v="Debit"/>
    <x v="8"/>
    <x v="5"/>
    <x v="0"/>
  </r>
  <r>
    <x v="212"/>
    <s v="Star Vashnu Dhaba"/>
    <x v="0"/>
    <n v="-5.5"/>
    <n v="5.5"/>
    <n v="14.95"/>
    <s v="Debit"/>
    <x v="8"/>
    <x v="5"/>
    <x v="0"/>
  </r>
  <r>
    <x v="145"/>
    <s v="Budgens"/>
    <x v="0"/>
    <n v="-5.5"/>
    <n v="5.5"/>
    <n v="25.6"/>
    <s v="Debit"/>
    <x v="8"/>
    <x v="5"/>
    <x v="0"/>
  </r>
  <r>
    <x v="106"/>
    <s v="Local Shopper"/>
    <x v="0"/>
    <n v="-5.5"/>
    <n v="5.5"/>
    <n v="36.39"/>
    <s v="Debit"/>
    <x v="8"/>
    <x v="5"/>
    <x v="0"/>
  </r>
  <r>
    <x v="66"/>
    <s v="Star Vashnu Dhaba"/>
    <x v="0"/>
    <n v="-5.5"/>
    <n v="5.5"/>
    <n v="5.4"/>
    <s v="Debit"/>
    <x v="8"/>
    <x v="5"/>
    <x v="0"/>
  </r>
  <r>
    <x v="171"/>
    <s v="Doner Master"/>
    <x v="0"/>
    <n v="-5.3"/>
    <n v="5.3"/>
    <n v="50.84"/>
    <s v="Debit"/>
    <x v="8"/>
    <x v="5"/>
    <x v="0"/>
  </r>
  <r>
    <x v="23"/>
    <s v="Budgens"/>
    <x v="0"/>
    <n v="-5.23"/>
    <n v="5.23"/>
    <n v="24.76"/>
    <s v="Debit"/>
    <x v="8"/>
    <x v="5"/>
    <x v="0"/>
  </r>
  <r>
    <x v="155"/>
    <s v="Star Vashnu Dhaba"/>
    <x v="0"/>
    <n v="-5.2"/>
    <n v="5.2"/>
    <n v="76.12"/>
    <s v="Debit"/>
    <x v="8"/>
    <x v="5"/>
    <x v="0"/>
  </r>
  <r>
    <x v="13"/>
    <s v="Tesco"/>
    <x v="0"/>
    <n v="-5.2"/>
    <n v="5.2"/>
    <n v="19.89"/>
    <s v="Debit"/>
    <x v="8"/>
    <x v="5"/>
    <x v="0"/>
  </r>
  <r>
    <x v="112"/>
    <s v="Lebara Mobile London"/>
    <x v="0"/>
    <n v="-5"/>
    <n v="5"/>
    <n v="32.01"/>
    <s v="Debit"/>
    <x v="6"/>
    <x v="2"/>
    <x v="0"/>
  </r>
  <r>
    <x v="213"/>
    <s v="Royal Chicken"/>
    <x v="0"/>
    <n v="-5"/>
    <n v="5"/>
    <n v="43.07"/>
    <s v="Debit"/>
    <x v="8"/>
    <x v="5"/>
    <x v="0"/>
  </r>
  <r>
    <x v="113"/>
    <s v="Lebara Mobile"/>
    <x v="0"/>
    <n v="-5"/>
    <n v="5"/>
    <n v="53.26"/>
    <s v="Debit"/>
    <x v="6"/>
    <x v="2"/>
    <x v="0"/>
  </r>
  <r>
    <x v="193"/>
    <s v="N Mahadeva"/>
    <x v="0"/>
    <n v="5"/>
    <n v="5"/>
    <n v="51.27"/>
    <s v="credit"/>
    <x v="3"/>
    <x v="3"/>
    <x v="0"/>
  </r>
  <r>
    <x v="34"/>
    <s v="T Yessaya"/>
    <x v="0"/>
    <n v="5"/>
    <n v="5"/>
    <n v="249.48"/>
    <s v="credit"/>
    <x v="3"/>
    <x v="3"/>
    <x v="0"/>
  </r>
  <r>
    <x v="214"/>
    <s v="Tasty Shawarma"/>
    <x v="0"/>
    <n v="-5"/>
    <n v="5"/>
    <n v="29.01"/>
    <s v="Debit"/>
    <x v="8"/>
    <x v="5"/>
    <x v="0"/>
  </r>
  <r>
    <x v="215"/>
    <s v="Tasty Shawarma"/>
    <x v="0"/>
    <n v="-5"/>
    <n v="5"/>
    <n v="3.86"/>
    <s v="Debit"/>
    <x v="8"/>
    <x v="5"/>
    <x v="0"/>
  </r>
  <r>
    <x v="148"/>
    <s v="T Yessaya"/>
    <x v="0"/>
    <n v="5"/>
    <n v="5"/>
    <n v="10.72"/>
    <s v="credit"/>
    <x v="3"/>
    <x v="3"/>
    <x v="0"/>
  </r>
  <r>
    <x v="216"/>
    <s v="Budgens"/>
    <x v="0"/>
    <n v="-5"/>
    <n v="5"/>
    <n v="111.9"/>
    <s v="Debit"/>
    <x v="8"/>
    <x v="5"/>
    <x v="0"/>
  </r>
  <r>
    <x v="216"/>
    <s v="Local Shopper"/>
    <x v="0"/>
    <n v="-5"/>
    <n v="5"/>
    <n v="106.9"/>
    <s v="Debit"/>
    <x v="8"/>
    <x v="5"/>
    <x v="0"/>
  </r>
  <r>
    <x v="196"/>
    <s v="Greggs"/>
    <x v="0"/>
    <n v="-5"/>
    <n v="5"/>
    <n v="72.17"/>
    <s v="Debit"/>
    <x v="8"/>
    <x v="5"/>
    <x v="0"/>
  </r>
  <r>
    <x v="217"/>
    <s v="Local Shopper"/>
    <x v="0"/>
    <n v="-5"/>
    <n v="5"/>
    <n v="4.26"/>
    <s v="Debit"/>
    <x v="8"/>
    <x v="5"/>
    <x v="0"/>
  </r>
  <r>
    <x v="31"/>
    <s v="Local Shopper"/>
    <x v="0"/>
    <n v="-5"/>
    <n v="5"/>
    <n v="128.22999999999999"/>
    <s v="Debit"/>
    <x v="8"/>
    <x v="5"/>
    <x v="0"/>
  </r>
  <r>
    <x v="145"/>
    <s v="Local Shopper"/>
    <x v="0"/>
    <n v="-5"/>
    <n v="5"/>
    <n v="31.1"/>
    <s v="Debit"/>
    <x v="8"/>
    <x v="5"/>
    <x v="0"/>
  </r>
  <r>
    <x v="118"/>
    <s v="Local Shopper"/>
    <x v="0"/>
    <n v="-5"/>
    <n v="5"/>
    <n v="276.27999999999997"/>
    <s v="Debit"/>
    <x v="8"/>
    <x v="5"/>
    <x v="0"/>
  </r>
  <r>
    <x v="45"/>
    <s v="Local Shopper"/>
    <x v="0"/>
    <n v="-5"/>
    <n v="5"/>
    <n v="213.13"/>
    <s v="Debit"/>
    <x v="8"/>
    <x v="5"/>
    <x v="0"/>
  </r>
  <r>
    <x v="218"/>
    <s v="Local Shopper"/>
    <x v="0"/>
    <n v="-5"/>
    <n v="5"/>
    <n v="56.14"/>
    <s v="Debit"/>
    <x v="8"/>
    <x v="5"/>
    <x v="0"/>
  </r>
  <r>
    <x v="191"/>
    <s v="Local Shopper"/>
    <x v="0"/>
    <n v="-5"/>
    <n v="5"/>
    <n v="126.15"/>
    <s v="Debit"/>
    <x v="8"/>
    <x v="5"/>
    <x v="0"/>
  </r>
  <r>
    <x v="105"/>
    <s v="Local Shopper"/>
    <x v="0"/>
    <n v="-5"/>
    <n v="5"/>
    <n v="111.25"/>
    <s v="Debit"/>
    <x v="8"/>
    <x v="5"/>
    <x v="0"/>
  </r>
  <r>
    <x v="56"/>
    <s v="DAS S"/>
    <x v="0"/>
    <n v="5"/>
    <n v="5"/>
    <n v="16.8"/>
    <s v="credit"/>
    <x v="3"/>
    <x v="3"/>
    <x v="0"/>
  </r>
  <r>
    <x v="219"/>
    <s v="Local Shopper"/>
    <x v="0"/>
    <n v="-5"/>
    <n v="5"/>
    <n v="11.8"/>
    <s v="Debit"/>
    <x v="8"/>
    <x v="5"/>
    <x v="0"/>
  </r>
  <r>
    <x v="84"/>
    <s v="Local Shopper"/>
    <x v="0"/>
    <n v="-5"/>
    <n v="5"/>
    <n v="8.6199999999999992"/>
    <s v="Debit"/>
    <x v="8"/>
    <x v="5"/>
    <x v="0"/>
  </r>
  <r>
    <x v="84"/>
    <s v="DAS S"/>
    <x v="0"/>
    <n v="5"/>
    <n v="5"/>
    <n v="13.62"/>
    <s v="credit"/>
    <x v="3"/>
    <x v="3"/>
    <x v="0"/>
  </r>
  <r>
    <x v="192"/>
    <s v="Local Shopper"/>
    <x v="0"/>
    <n v="-5"/>
    <n v="5"/>
    <n v="88.66"/>
    <s v="Debit"/>
    <x v="8"/>
    <x v="5"/>
    <x v="0"/>
  </r>
  <r>
    <x v="153"/>
    <s v="Local Shopper"/>
    <x v="0"/>
    <n v="-5"/>
    <n v="5"/>
    <n v="66.66"/>
    <s v="Debit"/>
    <x v="8"/>
    <x v="5"/>
    <x v="0"/>
  </r>
  <r>
    <x v="135"/>
    <s v="Local Shopper"/>
    <x v="0"/>
    <n v="-5"/>
    <n v="5"/>
    <n v="34.880000000000003"/>
    <s v="Debit"/>
    <x v="8"/>
    <x v="5"/>
    <x v="0"/>
  </r>
  <r>
    <x v="20"/>
    <s v="Local Shopper"/>
    <x v="0"/>
    <n v="-5"/>
    <n v="5"/>
    <n v="23.94"/>
    <s v="Debit"/>
    <x v="8"/>
    <x v="5"/>
    <x v="0"/>
  </r>
  <r>
    <x v="220"/>
    <s v="Local Shopper"/>
    <x v="0"/>
    <n v="-5"/>
    <n v="5"/>
    <n v="38.04"/>
    <s v="Debit"/>
    <x v="8"/>
    <x v="5"/>
    <x v="0"/>
  </r>
  <r>
    <x v="129"/>
    <s v="Local Shopper"/>
    <x v="0"/>
    <n v="-5"/>
    <n v="5"/>
    <n v="21.93"/>
    <s v="Debit"/>
    <x v="8"/>
    <x v="5"/>
    <x v="0"/>
  </r>
  <r>
    <x v="221"/>
    <s v="Local Shopper"/>
    <x v="0"/>
    <n v="-5"/>
    <n v="5"/>
    <n v="24.99"/>
    <s v="Debit"/>
    <x v="8"/>
    <x v="5"/>
    <x v="0"/>
  </r>
  <r>
    <x v="8"/>
    <s v="Local Shopper"/>
    <x v="0"/>
    <n v="-5"/>
    <n v="5"/>
    <n v="130.68"/>
    <s v="Debit"/>
    <x v="8"/>
    <x v="5"/>
    <x v="0"/>
  </r>
  <r>
    <x v="107"/>
    <s v="Local Shopper"/>
    <x v="0"/>
    <n v="-5"/>
    <n v="5"/>
    <n v="41.52"/>
    <s v="Debit"/>
    <x v="8"/>
    <x v="5"/>
    <x v="0"/>
  </r>
  <r>
    <x v="76"/>
    <s v="Local Shopper"/>
    <x v="0"/>
    <n v="-5"/>
    <n v="5"/>
    <n v="7.84"/>
    <s v="Debit"/>
    <x v="8"/>
    <x v="5"/>
    <x v="0"/>
  </r>
  <r>
    <x v="222"/>
    <s v="Local Shopper"/>
    <x v="0"/>
    <n v="-5"/>
    <n v="5"/>
    <n v="0.85"/>
    <s v="Debit"/>
    <x v="8"/>
    <x v="5"/>
    <x v="0"/>
  </r>
  <r>
    <x v="40"/>
    <s v="Local Shopper"/>
    <x v="0"/>
    <n v="-5"/>
    <n v="5"/>
    <n v="110.97"/>
    <s v="Debit"/>
    <x v="8"/>
    <x v="5"/>
    <x v="0"/>
  </r>
  <r>
    <x v="155"/>
    <s v="Local Shopper"/>
    <x v="0"/>
    <n v="-5"/>
    <n v="5"/>
    <n v="81.319999999999993"/>
    <s v="Debit"/>
    <x v="8"/>
    <x v="5"/>
    <x v="0"/>
  </r>
  <r>
    <x v="126"/>
    <s v="Local Shopper"/>
    <x v="0"/>
    <n v="-5"/>
    <n v="5"/>
    <n v="68.28"/>
    <s v="Debit"/>
    <x v="8"/>
    <x v="5"/>
    <x v="0"/>
  </r>
  <r>
    <x v="28"/>
    <s v="Local Shopper"/>
    <x v="0"/>
    <n v="-5"/>
    <n v="5"/>
    <n v="128.83000000000001"/>
    <s v="Debit"/>
    <x v="8"/>
    <x v="5"/>
    <x v="0"/>
  </r>
  <r>
    <x v="65"/>
    <s v="Local Shopper"/>
    <x v="0"/>
    <n v="-5"/>
    <n v="5"/>
    <n v="108.28"/>
    <s v="Debit"/>
    <x v="8"/>
    <x v="5"/>
    <x v="0"/>
  </r>
  <r>
    <x v="223"/>
    <s v="DAS S"/>
    <x v="0"/>
    <n v="5"/>
    <n v="5"/>
    <n v="11.29"/>
    <s v="credit"/>
    <x v="3"/>
    <x v="3"/>
    <x v="0"/>
  </r>
  <r>
    <x v="224"/>
    <s v="Local Shopper"/>
    <x v="0"/>
    <n v="-5"/>
    <n v="5"/>
    <n v="12.18"/>
    <s v="Debit"/>
    <x v="8"/>
    <x v="5"/>
    <x v="0"/>
  </r>
  <r>
    <x v="197"/>
    <s v="Local Shopper"/>
    <x v="0"/>
    <n v="-5"/>
    <n v="5"/>
    <n v="92.91"/>
    <s v="Debit"/>
    <x v="8"/>
    <x v="5"/>
    <x v="0"/>
  </r>
  <r>
    <x v="95"/>
    <s v="Local Shopper"/>
    <x v="0"/>
    <n v="-5"/>
    <n v="5"/>
    <n v="25.02"/>
    <s v="Debit"/>
    <x v="8"/>
    <x v="5"/>
    <x v="0"/>
  </r>
  <r>
    <x v="68"/>
    <s v="Local Shopper"/>
    <x v="0"/>
    <n v="-5"/>
    <n v="5"/>
    <n v="20.02"/>
    <s v="Debit"/>
    <x v="8"/>
    <x v="5"/>
    <x v="0"/>
  </r>
  <r>
    <x v="117"/>
    <s v="Local Shopper"/>
    <x v="0"/>
    <n v="-5"/>
    <n v="5"/>
    <n v="94.16"/>
    <s v="Debit"/>
    <x v="8"/>
    <x v="5"/>
    <x v="0"/>
  </r>
  <r>
    <x v="111"/>
    <s v="Local Shopper"/>
    <x v="0"/>
    <n v="-5"/>
    <n v="5"/>
    <n v="50.44"/>
    <s v="Debit"/>
    <x v="8"/>
    <x v="5"/>
    <x v="0"/>
  </r>
  <r>
    <x v="60"/>
    <s v="Local Shopper"/>
    <x v="0"/>
    <n v="-5"/>
    <n v="5"/>
    <n v="37.549999999999997"/>
    <s v="Debit"/>
    <x v="8"/>
    <x v="5"/>
    <x v="0"/>
  </r>
  <r>
    <x v="199"/>
    <s v="Local Shopper"/>
    <x v="0"/>
    <n v="-5"/>
    <n v="5"/>
    <n v="113.63"/>
    <s v="Debit"/>
    <x v="8"/>
    <x v="5"/>
    <x v="0"/>
  </r>
  <r>
    <x v="120"/>
    <s v="Local Shopper"/>
    <x v="0"/>
    <n v="-5"/>
    <n v="5"/>
    <n v="209.88"/>
    <s v="Debit"/>
    <x v="8"/>
    <x v="5"/>
    <x v="0"/>
  </r>
  <r>
    <x v="109"/>
    <s v="Bolt.Eu/o/"/>
    <x v="0"/>
    <n v="-5"/>
    <n v="5"/>
    <n v="457.06"/>
    <s v="Debit"/>
    <x v="10"/>
    <x v="6"/>
    <x v="0"/>
  </r>
  <r>
    <x v="225"/>
    <s v="Local Shopper"/>
    <x v="0"/>
    <n v="-5"/>
    <n v="5"/>
    <n v="34.65"/>
    <s v="Debit"/>
    <x v="8"/>
    <x v="5"/>
    <x v="0"/>
  </r>
  <r>
    <x v="20"/>
    <s v="Budgens"/>
    <x v="0"/>
    <n v="-4.8"/>
    <n v="4.8"/>
    <n v="19.14"/>
    <s v="Debit"/>
    <x v="8"/>
    <x v="5"/>
    <x v="0"/>
  </r>
  <r>
    <x v="80"/>
    <s v="Bargain"/>
    <x v="0"/>
    <n v="-4.79"/>
    <n v="4.79"/>
    <n v="142.44999999999999"/>
    <s v="Debit"/>
    <x v="8"/>
    <x v="5"/>
    <x v="0"/>
  </r>
  <r>
    <x v="144"/>
    <s v="Swapnodoot Ganguly"/>
    <x v="0"/>
    <n v="4.5"/>
    <n v="4.5"/>
    <n v="61.01"/>
    <s v="credit"/>
    <x v="3"/>
    <x v="3"/>
    <x v="0"/>
  </r>
  <r>
    <x v="189"/>
    <s v="Local Shopper"/>
    <x v="0"/>
    <n v="-4.5"/>
    <n v="4.5"/>
    <n v="29.44"/>
    <s v="Debit"/>
    <x v="8"/>
    <x v="5"/>
    <x v="0"/>
  </r>
  <r>
    <x v="226"/>
    <s v="Local Shopper"/>
    <x v="0"/>
    <n v="-4.5"/>
    <n v="4.5"/>
    <n v="94.85"/>
    <s v="Debit"/>
    <x v="8"/>
    <x v="5"/>
    <x v="0"/>
  </r>
  <r>
    <x v="208"/>
    <s v="Local Shopper"/>
    <x v="0"/>
    <n v="-4.5"/>
    <n v="4.5"/>
    <n v="74.66"/>
    <s v="Debit"/>
    <x v="8"/>
    <x v="5"/>
    <x v="0"/>
  </r>
  <r>
    <x v="43"/>
    <s v="Local Shopper"/>
    <x v="0"/>
    <n v="-4.5"/>
    <n v="4.5"/>
    <n v="280.54000000000002"/>
    <s v="Debit"/>
    <x v="8"/>
    <x v="5"/>
    <x v="0"/>
  </r>
  <r>
    <x v="58"/>
    <s v="Local Shopper"/>
    <x v="0"/>
    <n v="-4.5"/>
    <n v="4.5"/>
    <n v="270.05"/>
    <s v="Debit"/>
    <x v="8"/>
    <x v="5"/>
    <x v="0"/>
  </r>
  <r>
    <x v="190"/>
    <s v="Local Shopper"/>
    <x v="0"/>
    <n v="-4.5"/>
    <n v="4.5"/>
    <n v="163.56"/>
    <s v="Debit"/>
    <x v="8"/>
    <x v="5"/>
    <x v="0"/>
  </r>
  <r>
    <x v="104"/>
    <s v="Local Shopper"/>
    <x v="0"/>
    <n v="-4.5"/>
    <n v="4.5"/>
    <n v="138.81"/>
    <s v="Debit"/>
    <x v="8"/>
    <x v="5"/>
    <x v="0"/>
  </r>
  <r>
    <x v="204"/>
    <s v="Local Shopper"/>
    <x v="0"/>
    <n v="-4.5"/>
    <n v="4.5"/>
    <n v="116.22"/>
    <s v="Debit"/>
    <x v="8"/>
    <x v="5"/>
    <x v="0"/>
  </r>
  <r>
    <x v="108"/>
    <s v="Local Shopper"/>
    <x v="0"/>
    <n v="-4.5"/>
    <n v="4.5"/>
    <n v="70.540000000000006"/>
    <s v="Debit"/>
    <x v="8"/>
    <x v="5"/>
    <x v="0"/>
  </r>
  <r>
    <x v="127"/>
    <s v="Local Shopper"/>
    <x v="0"/>
    <n v="-4.5"/>
    <n v="4.5"/>
    <n v="66.040000000000006"/>
    <s v="Debit"/>
    <x v="8"/>
    <x v="5"/>
    <x v="0"/>
  </r>
  <r>
    <x v="213"/>
    <s v="Local Shopper"/>
    <x v="0"/>
    <n v="-4.5"/>
    <n v="4.5"/>
    <n v="38.57"/>
    <s v="Debit"/>
    <x v="8"/>
    <x v="5"/>
    <x v="0"/>
  </r>
  <r>
    <x v="3"/>
    <s v="Local Shopper"/>
    <x v="0"/>
    <n v="-4.5"/>
    <n v="4.5"/>
    <n v="27.09"/>
    <s v="Debit"/>
    <x v="8"/>
    <x v="5"/>
    <x v="0"/>
  </r>
  <r>
    <x v="6"/>
    <s v="Local Shopper"/>
    <x v="0"/>
    <n v="-4.5"/>
    <n v="4.5"/>
    <n v="40.6"/>
    <s v="Debit"/>
    <x v="8"/>
    <x v="5"/>
    <x v="0"/>
  </r>
  <r>
    <x v="4"/>
    <s v="S R I Electrical Distr"/>
    <x v="0"/>
    <n v="-4.5"/>
    <n v="4.5"/>
    <n v="30.21"/>
    <s v="Debit"/>
    <x v="9"/>
    <x v="4"/>
    <x v="0"/>
  </r>
  <r>
    <x v="227"/>
    <s v="Budgens"/>
    <x v="0"/>
    <n v="-4.5"/>
    <n v="4.5"/>
    <n v="93.73"/>
    <s v="Debit"/>
    <x v="8"/>
    <x v="5"/>
    <x v="0"/>
  </r>
  <r>
    <x v="89"/>
    <s v="Local Shopper"/>
    <x v="0"/>
    <n v="-4.5"/>
    <n v="4.5"/>
    <n v="58.26"/>
    <s v="Debit"/>
    <x v="8"/>
    <x v="5"/>
    <x v="0"/>
  </r>
  <r>
    <x v="132"/>
    <s v="Local Shopper"/>
    <x v="0"/>
    <n v="-4.5"/>
    <n v="4.5"/>
    <n v="53.58"/>
    <s v="Debit"/>
    <x v="8"/>
    <x v="5"/>
    <x v="0"/>
  </r>
  <r>
    <x v="200"/>
    <s v="Local Shopper"/>
    <x v="0"/>
    <n v="-4.5"/>
    <n v="4.5"/>
    <n v="49.08"/>
    <s v="Debit"/>
    <x v="8"/>
    <x v="5"/>
    <x v="0"/>
  </r>
  <r>
    <x v="228"/>
    <s v="Local Shopper"/>
    <x v="0"/>
    <n v="-4.5"/>
    <n v="4.5"/>
    <n v="73.260000000000005"/>
    <s v="Debit"/>
    <x v="8"/>
    <x v="5"/>
    <x v="0"/>
  </r>
  <r>
    <x v="229"/>
    <s v="Local Shopper"/>
    <x v="0"/>
    <n v="-4.5"/>
    <n v="4.5"/>
    <n v="120.38"/>
    <s v="Debit"/>
    <x v="8"/>
    <x v="5"/>
    <x v="0"/>
  </r>
  <r>
    <x v="133"/>
    <s v="Local Shopper"/>
    <x v="0"/>
    <n v="-4.5"/>
    <n v="4.5"/>
    <n v="101.54"/>
    <s v="Debit"/>
    <x v="8"/>
    <x v="5"/>
    <x v="0"/>
  </r>
  <r>
    <x v="185"/>
    <s v="Local Shopper"/>
    <x v="0"/>
    <n v="-4.5"/>
    <n v="4.5"/>
    <n v="73.95"/>
    <s v="Debit"/>
    <x v="8"/>
    <x v="5"/>
    <x v="0"/>
  </r>
  <r>
    <x v="131"/>
    <s v="Local Shopper"/>
    <x v="0"/>
    <n v="-4.5"/>
    <n v="4.5"/>
    <n v="49.9"/>
    <s v="Debit"/>
    <x v="8"/>
    <x v="5"/>
    <x v="0"/>
  </r>
  <r>
    <x v="230"/>
    <s v="City Pizza"/>
    <x v="0"/>
    <n v="-4.5"/>
    <n v="4.5"/>
    <n v="45.4"/>
    <s v="Debit"/>
    <x v="9"/>
    <x v="4"/>
    <x v="0"/>
  </r>
  <r>
    <x v="38"/>
    <s v="Local Shopper"/>
    <x v="0"/>
    <n v="-4.5"/>
    <n v="4.5"/>
    <n v="44.99"/>
    <s v="Debit"/>
    <x v="8"/>
    <x v="5"/>
    <x v="0"/>
  </r>
  <r>
    <x v="231"/>
    <s v="Local Shopper"/>
    <x v="0"/>
    <n v="-4.5"/>
    <n v="4.5"/>
    <n v="24.51"/>
    <s v="Debit"/>
    <x v="8"/>
    <x v="5"/>
    <x v="0"/>
  </r>
  <r>
    <x v="147"/>
    <s v="Local Shopper"/>
    <x v="0"/>
    <n v="-4.5"/>
    <n v="4.5"/>
    <n v="0.02"/>
    <s v="Debit"/>
    <x v="8"/>
    <x v="5"/>
    <x v="0"/>
  </r>
  <r>
    <x v="215"/>
    <s v="Local Shopper"/>
    <x v="0"/>
    <n v="-4.5"/>
    <n v="4.5"/>
    <n v="8.86"/>
    <s v="Debit"/>
    <x v="8"/>
    <x v="5"/>
    <x v="0"/>
  </r>
  <r>
    <x v="44"/>
    <s v="Local Shopper"/>
    <x v="0"/>
    <n v="-4.5"/>
    <n v="4.5"/>
    <n v="31.8"/>
    <s v="Debit"/>
    <x v="8"/>
    <x v="5"/>
    <x v="0"/>
  </r>
  <r>
    <x v="232"/>
    <s v="Local Shopper"/>
    <x v="0"/>
    <n v="-4.5"/>
    <n v="4.5"/>
    <n v="121.4"/>
    <s v="Debit"/>
    <x v="8"/>
    <x v="5"/>
    <x v="0"/>
  </r>
  <r>
    <x v="233"/>
    <s v="Local Shopper"/>
    <x v="0"/>
    <n v="-4.5"/>
    <n v="4.5"/>
    <n v="116.9"/>
    <s v="Debit"/>
    <x v="8"/>
    <x v="5"/>
    <x v="0"/>
  </r>
  <r>
    <x v="121"/>
    <s v="Local Shopper"/>
    <x v="0"/>
    <n v="-4.5"/>
    <n v="4.5"/>
    <n v="88.47"/>
    <s v="Debit"/>
    <x v="8"/>
    <x v="5"/>
    <x v="0"/>
  </r>
  <r>
    <x v="196"/>
    <s v="Local Shopper"/>
    <x v="0"/>
    <n v="-4.5"/>
    <n v="4.5"/>
    <n v="77.17"/>
    <s v="Debit"/>
    <x v="8"/>
    <x v="5"/>
    <x v="0"/>
  </r>
  <r>
    <x v="188"/>
    <s v="Local Shopper"/>
    <x v="0"/>
    <n v="-4.5"/>
    <n v="4.5"/>
    <n v="67.67"/>
    <s v="Debit"/>
    <x v="8"/>
    <x v="5"/>
    <x v="0"/>
  </r>
  <r>
    <x v="234"/>
    <s v="Amaan Pound Shop And G"/>
    <x v="0"/>
    <n v="-4.5"/>
    <n v="4.5"/>
    <n v="55.57"/>
    <s v="Debit"/>
    <x v="8"/>
    <x v="5"/>
    <x v="0"/>
  </r>
  <r>
    <x v="235"/>
    <s v="Local Shopper"/>
    <x v="0"/>
    <n v="-4.5"/>
    <n v="4.5"/>
    <n v="49.96"/>
    <s v="Debit"/>
    <x v="8"/>
    <x v="5"/>
    <x v="0"/>
  </r>
  <r>
    <x v="236"/>
    <s v="Local Shopper"/>
    <x v="0"/>
    <n v="-4.5"/>
    <n v="4.5"/>
    <n v="24.95"/>
    <s v="Debit"/>
    <x v="8"/>
    <x v="5"/>
    <x v="0"/>
  </r>
  <r>
    <x v="212"/>
    <s v="Local Shopper"/>
    <x v="0"/>
    <n v="-4.5"/>
    <n v="4.5"/>
    <n v="20.45"/>
    <s v="Debit"/>
    <x v="8"/>
    <x v="5"/>
    <x v="0"/>
  </r>
  <r>
    <x v="237"/>
    <s v="Local Shopper"/>
    <x v="0"/>
    <n v="-4.5"/>
    <n v="4.5"/>
    <n v="9.26"/>
    <s v="Debit"/>
    <x v="8"/>
    <x v="5"/>
    <x v="0"/>
  </r>
  <r>
    <x v="98"/>
    <s v="Local Shopper"/>
    <x v="0"/>
    <n v="-4.5"/>
    <n v="4.5"/>
    <n v="446.87"/>
    <s v="Debit"/>
    <x v="8"/>
    <x v="5"/>
    <x v="0"/>
  </r>
  <r>
    <x v="238"/>
    <s v="Local Shopper"/>
    <x v="0"/>
    <n v="-4.5"/>
    <n v="4.5"/>
    <n v="395.59"/>
    <s v="Debit"/>
    <x v="8"/>
    <x v="5"/>
    <x v="0"/>
  </r>
  <r>
    <x v="61"/>
    <s v="Local Shopper"/>
    <x v="0"/>
    <n v="-4.5"/>
    <n v="4.5"/>
    <n v="475.1"/>
    <s v="Debit"/>
    <x v="8"/>
    <x v="5"/>
    <x v="0"/>
  </r>
  <r>
    <x v="86"/>
    <s v="Local Shopper"/>
    <x v="0"/>
    <n v="-4.5"/>
    <n v="4.5"/>
    <n v="481.05"/>
    <s v="Debit"/>
    <x v="8"/>
    <x v="5"/>
    <x v="0"/>
  </r>
  <r>
    <x v="239"/>
    <s v="Local Shopper"/>
    <x v="0"/>
    <n v="-4.5"/>
    <n v="4.5"/>
    <n v="463.15"/>
    <s v="Debit"/>
    <x v="8"/>
    <x v="5"/>
    <x v="0"/>
  </r>
  <r>
    <x v="57"/>
    <s v="Local Shopper"/>
    <x v="0"/>
    <n v="-4.5"/>
    <n v="4.5"/>
    <n v="116.03"/>
    <s v="Debit"/>
    <x v="8"/>
    <x v="5"/>
    <x v="0"/>
  </r>
  <r>
    <x v="240"/>
    <s v="Budgens"/>
    <x v="0"/>
    <n v="-4.5"/>
    <n v="4.5"/>
    <n v="69.84"/>
    <s v="Debit"/>
    <x v="8"/>
    <x v="5"/>
    <x v="0"/>
  </r>
  <r>
    <x v="60"/>
    <s v="Budgens"/>
    <x v="0"/>
    <n v="-4.5"/>
    <n v="4.5"/>
    <n v="45.97"/>
    <s v="Debit"/>
    <x v="8"/>
    <x v="5"/>
    <x v="0"/>
  </r>
  <r>
    <x v="173"/>
    <s v="Local Shopper"/>
    <x v="0"/>
    <n v="-4.5"/>
    <n v="4.5"/>
    <n v="123.66"/>
    <s v="Debit"/>
    <x v="8"/>
    <x v="5"/>
    <x v="0"/>
  </r>
  <r>
    <x v="241"/>
    <s v="Local Shopper"/>
    <x v="0"/>
    <n v="-4.5"/>
    <n v="4.5"/>
    <n v="18.399999999999999"/>
    <s v="Debit"/>
    <x v="8"/>
    <x v="5"/>
    <x v="0"/>
  </r>
  <r>
    <x v="27"/>
    <s v="Local Shopper"/>
    <x v="0"/>
    <n v="-4.5"/>
    <n v="4.5"/>
    <n v="21.91"/>
    <s v="Debit"/>
    <x v="8"/>
    <x v="5"/>
    <x v="0"/>
  </r>
  <r>
    <x v="242"/>
    <s v="Ppoint_*samy 3 Leicestershir Gbr"/>
    <x v="0"/>
    <n v="-4.07"/>
    <n v="4.07"/>
    <n v="15.01"/>
    <s v="Debit"/>
    <x v="8"/>
    <x v="5"/>
    <x v="0"/>
  </r>
  <r>
    <x v="243"/>
    <s v="Budgens"/>
    <x v="0"/>
    <n v="-4"/>
    <n v="4"/>
    <n v="10.02"/>
    <s v="Debit"/>
    <x v="8"/>
    <x v="5"/>
    <x v="0"/>
  </r>
  <r>
    <x v="189"/>
    <s v="Budgens"/>
    <x v="0"/>
    <n v="-4"/>
    <n v="4"/>
    <n v="33.94"/>
    <s v="Debit"/>
    <x v="8"/>
    <x v="5"/>
    <x v="0"/>
  </r>
  <r>
    <x v="244"/>
    <s v="T Yessaya"/>
    <x v="0"/>
    <n v="4"/>
    <n v="4"/>
    <n v="15.34"/>
    <s v="credit"/>
    <x v="3"/>
    <x v="3"/>
    <x v="0"/>
  </r>
  <r>
    <x v="183"/>
    <s v="Budgens"/>
    <x v="0"/>
    <n v="-4"/>
    <n v="4"/>
    <n v="54.26"/>
    <s v="Debit"/>
    <x v="8"/>
    <x v="5"/>
    <x v="0"/>
  </r>
  <r>
    <x v="38"/>
    <s v="Budgens"/>
    <x v="0"/>
    <n v="-4"/>
    <n v="4"/>
    <n v="34.01"/>
    <s v="Debit"/>
    <x v="8"/>
    <x v="5"/>
    <x v="0"/>
  </r>
  <r>
    <x v="115"/>
    <s v="T Yessaya"/>
    <x v="0"/>
    <n v="4"/>
    <n v="4"/>
    <n v="8.6199999999999992"/>
    <s v="credit"/>
    <x v="3"/>
    <x v="3"/>
    <x v="0"/>
  </r>
  <r>
    <x v="245"/>
    <s v="DAS S"/>
    <x v="0"/>
    <n v="4"/>
    <n v="4"/>
    <n v="15.82"/>
    <s v="credit"/>
    <x v="3"/>
    <x v="3"/>
    <x v="0"/>
  </r>
  <r>
    <x v="198"/>
    <s v="Iceland"/>
    <x v="0"/>
    <n v="-4"/>
    <n v="4"/>
    <n v="134.59"/>
    <s v="Debit"/>
    <x v="8"/>
    <x v="5"/>
    <x v="0"/>
  </r>
  <r>
    <x v="246"/>
    <s v="Subway Leicester Leicester"/>
    <x v="0"/>
    <n v="-3.79"/>
    <n v="3.79"/>
    <n v="11.34"/>
    <s v="Debit"/>
    <x v="8"/>
    <x v="5"/>
    <x v="0"/>
  </r>
  <r>
    <x v="116"/>
    <s v="Budgens"/>
    <x v="0"/>
    <n v="-3.78"/>
    <n v="3.78"/>
    <n v="47.69"/>
    <s v="Debit"/>
    <x v="8"/>
    <x v="5"/>
    <x v="0"/>
  </r>
  <r>
    <x v="239"/>
    <s v="Budgens"/>
    <x v="0"/>
    <n v="-3.75"/>
    <n v="3.75"/>
    <n v="467.65"/>
    <s v="Debit"/>
    <x v="8"/>
    <x v="5"/>
    <x v="0"/>
  </r>
  <r>
    <x v="99"/>
    <s v="DAS S"/>
    <x v="0"/>
    <n v="3.75"/>
    <n v="3.75"/>
    <n v="14.91"/>
    <s v="credit"/>
    <x v="3"/>
    <x v="3"/>
    <x v="0"/>
  </r>
  <r>
    <x v="83"/>
    <s v="Star Vashnu Dhaba"/>
    <x v="0"/>
    <n v="-3.5"/>
    <n v="3.5"/>
    <n v="618.78"/>
    <s v="Debit"/>
    <x v="8"/>
    <x v="5"/>
    <x v="0"/>
  </r>
  <r>
    <x v="60"/>
    <s v="Uber"/>
    <x v="0"/>
    <n v="-3.42"/>
    <n v="3.42"/>
    <n v="42.55"/>
    <s v="Debit"/>
    <x v="10"/>
    <x v="6"/>
    <x v="0"/>
  </r>
  <r>
    <x v="247"/>
    <s v="T Yessaya"/>
    <x v="0"/>
    <n v="3.4"/>
    <n v="3.4"/>
    <n v="93.15"/>
    <s v="credit"/>
    <x v="1"/>
    <x v="1"/>
    <x v="1"/>
  </r>
  <r>
    <x v="110"/>
    <s v="Budgens"/>
    <x v="0"/>
    <n v="-3.29"/>
    <n v="3.29"/>
    <n v="28.33"/>
    <s v="Debit"/>
    <x v="7"/>
    <x v="2"/>
    <x v="0"/>
  </r>
  <r>
    <x v="27"/>
    <s v="Lidl"/>
    <x v="0"/>
    <n v="-3.29"/>
    <n v="3.29"/>
    <n v="18.62"/>
    <s v="Debit"/>
    <x v="7"/>
    <x v="2"/>
    <x v="0"/>
  </r>
  <r>
    <x v="193"/>
    <s v="T Yessaya"/>
    <x v="0"/>
    <n v="3.2"/>
    <n v="3.2"/>
    <n v="54.47"/>
    <s v="credit"/>
    <x v="1"/>
    <x v="1"/>
    <x v="1"/>
  </r>
  <r>
    <x v="11"/>
    <s v="Starling Bank"/>
    <x v="1"/>
    <n v="-3.15"/>
    <n v="3.15"/>
    <n v="537.88"/>
    <s v="Debit"/>
    <x v="6"/>
    <x v="2"/>
    <x v="0"/>
  </r>
  <r>
    <x v="21"/>
    <s v="Lidl"/>
    <x v="0"/>
    <n v="-3.04"/>
    <n v="3.04"/>
    <n v="42.38"/>
    <s v="Debit"/>
    <x v="7"/>
    <x v="2"/>
    <x v="0"/>
  </r>
  <r>
    <x v="116"/>
    <s v="Budgens"/>
    <x v="0"/>
    <n v="-3"/>
    <n v="3"/>
    <n v="51.47"/>
    <s v="Debit"/>
    <x v="7"/>
    <x v="2"/>
    <x v="0"/>
  </r>
  <r>
    <x v="181"/>
    <s v="T Yessaya"/>
    <x v="0"/>
    <n v="3"/>
    <n v="3"/>
    <n v="17.05"/>
    <s v="credit"/>
    <x v="1"/>
    <x v="1"/>
    <x v="1"/>
  </r>
  <r>
    <x v="181"/>
    <s v="Subrata Das"/>
    <x v="0"/>
    <n v="-3"/>
    <n v="3"/>
    <n v="14.05"/>
    <s v="Debit"/>
    <x v="3"/>
    <x v="3"/>
    <x v="0"/>
  </r>
  <r>
    <x v="248"/>
    <s v="Lidl"/>
    <x v="0"/>
    <n v="-2.97"/>
    <n v="2.97"/>
    <n v="511.18"/>
    <s v="Debit"/>
    <x v="7"/>
    <x v="2"/>
    <x v="0"/>
  </r>
  <r>
    <x v="1"/>
    <s v="Starling Bank"/>
    <x v="1"/>
    <n v="-2.94"/>
    <n v="2.94"/>
    <n v="647.82000000000005"/>
    <s v="Debit"/>
    <x v="6"/>
    <x v="2"/>
    <x v="0"/>
  </r>
  <r>
    <x v="249"/>
    <s v="Budgens"/>
    <x v="0"/>
    <n v="-2.84"/>
    <n v="2.84"/>
    <n v="73.28"/>
    <s v="Debit"/>
    <x v="7"/>
    <x v="2"/>
    <x v="0"/>
  </r>
  <r>
    <x v="9"/>
    <s v="Starling Bank"/>
    <x v="1"/>
    <n v="-2.8"/>
    <n v="2.8"/>
    <n v="432.37"/>
    <s v="Debit"/>
    <x v="6"/>
    <x v="2"/>
    <x v="0"/>
  </r>
  <r>
    <x v="34"/>
    <s v="Ppoint_*samy 3 Leicestershir Gbr"/>
    <x v="0"/>
    <n v="-2.39"/>
    <n v="2.39"/>
    <n v="244.48"/>
    <s v="Debit"/>
    <x v="7"/>
    <x v="2"/>
    <x v="0"/>
  </r>
  <r>
    <x v="245"/>
    <s v="Budgens"/>
    <x v="0"/>
    <n v="-2.39"/>
    <n v="2.39"/>
    <n v="11.82"/>
    <s v="Debit"/>
    <x v="7"/>
    <x v="2"/>
    <x v="0"/>
  </r>
  <r>
    <x v="250"/>
    <s v="Company Shop"/>
    <x v="0"/>
    <n v="-2.2999999999999998"/>
    <n v="2.2999999999999998"/>
    <n v="16.32"/>
    <s v="Debit"/>
    <x v="7"/>
    <x v="2"/>
    <x v="0"/>
  </r>
  <r>
    <x v="126"/>
    <s v="Budgens"/>
    <x v="0"/>
    <n v="-2.29"/>
    <n v="2.29"/>
    <n v="53.83"/>
    <s v="Debit"/>
    <x v="7"/>
    <x v="2"/>
    <x v="0"/>
  </r>
  <r>
    <x v="84"/>
    <s v="Budgens"/>
    <x v="0"/>
    <n v="-2.2799999999999998"/>
    <n v="2.2799999999999998"/>
    <n v="11.34"/>
    <s v="Debit"/>
    <x v="7"/>
    <x v="2"/>
    <x v="0"/>
  </r>
  <r>
    <x v="242"/>
    <s v="T Yessaya"/>
    <x v="0"/>
    <n v="2.25"/>
    <n v="2.25"/>
    <n v="17.260000000000002"/>
    <s v="credit"/>
    <x v="1"/>
    <x v="1"/>
    <x v="1"/>
  </r>
  <r>
    <x v="56"/>
    <s v="Budgens"/>
    <x v="0"/>
    <n v="-2.1800000000000002"/>
    <n v="2.1800000000000002"/>
    <n v="11.8"/>
    <s v="Debit"/>
    <x v="7"/>
    <x v="2"/>
    <x v="0"/>
  </r>
  <r>
    <x v="161"/>
    <s v="Anil Tatiparthi"/>
    <x v="0"/>
    <n v="-2"/>
    <n v="2"/>
    <n v="49.16"/>
    <s v="Debit"/>
    <x v="3"/>
    <x v="3"/>
    <x v="0"/>
  </r>
  <r>
    <x v="251"/>
    <s v="Swapnodoot Ganguly"/>
    <x v="0"/>
    <n v="2"/>
    <n v="2"/>
    <n v="14.02"/>
    <s v="credit"/>
    <x v="1"/>
    <x v="1"/>
    <x v="1"/>
  </r>
  <r>
    <x v="12"/>
    <s v="Ztl*zainaa"/>
    <x v="0"/>
    <n v="-2"/>
    <n v="2"/>
    <n v="114.72"/>
    <s v="Debit"/>
    <x v="6"/>
    <x v="2"/>
    <x v="0"/>
  </r>
  <r>
    <x v="252"/>
    <s v="Budgens"/>
    <x v="0"/>
    <n v="-2"/>
    <n v="2"/>
    <n v="41.8"/>
    <s v="Debit"/>
    <x v="7"/>
    <x v="2"/>
    <x v="0"/>
  </r>
  <r>
    <x v="34"/>
    <s v="T Yessaya"/>
    <x v="0"/>
    <n v="2"/>
    <n v="2"/>
    <n v="251.48"/>
    <s v="credit"/>
    <x v="1"/>
    <x v="1"/>
    <x v="1"/>
  </r>
  <r>
    <x v="21"/>
    <s v="Tesco"/>
    <x v="0"/>
    <n v="-2"/>
    <n v="2"/>
    <n v="348.75"/>
    <s v="Debit"/>
    <x v="7"/>
    <x v="2"/>
    <x v="0"/>
  </r>
  <r>
    <x v="248"/>
    <s v="Lidl"/>
    <x v="0"/>
    <n v="-1.99"/>
    <n v="1.99"/>
    <n v="509.19"/>
    <s v="Debit"/>
    <x v="7"/>
    <x v="2"/>
    <x v="0"/>
  </r>
  <r>
    <x v="172"/>
    <s v="4mscls"/>
    <x v="0"/>
    <n v="-1.95"/>
    <n v="1.95"/>
    <n v="89.42"/>
    <s v="Debit"/>
    <x v="4"/>
    <x v="4"/>
    <x v="0"/>
  </r>
  <r>
    <x v="170"/>
    <s v="Budgens"/>
    <x v="0"/>
    <n v="-1.89"/>
    <n v="1.89"/>
    <n v="416.33"/>
    <s v="Debit"/>
    <x v="7"/>
    <x v="2"/>
    <x v="0"/>
  </r>
  <r>
    <x v="28"/>
    <s v="Starling Bank"/>
    <x v="1"/>
    <n v="-1.75"/>
    <n v="1.75"/>
    <n v="377.08"/>
    <s v="Debit"/>
    <x v="6"/>
    <x v="2"/>
    <x v="0"/>
  </r>
  <r>
    <x v="17"/>
    <s v="Starling Bank"/>
    <x v="1"/>
    <n v="-1.75"/>
    <n v="1.75"/>
    <n v="647.19000000000005"/>
    <s v="Debit"/>
    <x v="6"/>
    <x v="2"/>
    <x v="0"/>
  </r>
  <r>
    <x v="29"/>
    <s v="Starling Bank"/>
    <x v="1"/>
    <n v="-1.75"/>
    <n v="1.75"/>
    <n v="264.57"/>
    <s v="Debit"/>
    <x v="6"/>
    <x v="2"/>
    <x v="0"/>
  </r>
  <r>
    <x v="31"/>
    <s v="Starling Bank"/>
    <x v="1"/>
    <n v="-1.68"/>
    <n v="1.68"/>
    <n v="346.09"/>
    <s v="Debit"/>
    <x v="6"/>
    <x v="2"/>
    <x v="0"/>
  </r>
  <r>
    <x v="194"/>
    <s v="Budgens"/>
    <x v="0"/>
    <n v="-1.65"/>
    <n v="1.65"/>
    <n v="166.06"/>
    <s v="Debit"/>
    <x v="7"/>
    <x v="2"/>
    <x v="0"/>
  </r>
  <r>
    <x v="253"/>
    <s v="Swapnodoot Ganguly"/>
    <x v="0"/>
    <n v="1.5"/>
    <n v="1.5"/>
    <n v="12.02"/>
    <s v="credit"/>
    <x v="1"/>
    <x v="1"/>
    <x v="1"/>
  </r>
  <r>
    <x v="74"/>
    <s v="Swapnodoot Ganguly"/>
    <x v="0"/>
    <n v="1.5"/>
    <n v="1.5"/>
    <n v="99.93"/>
    <s v="credit"/>
    <x v="1"/>
    <x v="1"/>
    <x v="1"/>
  </r>
  <r>
    <x v="215"/>
    <s v="Nya*city Vending Servi"/>
    <x v="0"/>
    <n v="-1.5"/>
    <n v="1.5"/>
    <n v="13.36"/>
    <s v="Debit"/>
    <x v="7"/>
    <x v="2"/>
    <x v="0"/>
  </r>
  <r>
    <x v="254"/>
    <s v="Nya*city Vending Servi"/>
    <x v="0"/>
    <n v="-1.5"/>
    <n v="1.5"/>
    <n v="2.36"/>
    <s v="Debit"/>
    <x v="7"/>
    <x v="2"/>
    <x v="0"/>
  </r>
  <r>
    <x v="111"/>
    <s v="Local Shopper"/>
    <x v="0"/>
    <n v="-1.5"/>
    <n v="1.5"/>
    <n v="48.94"/>
    <s v="Debit"/>
    <x v="7"/>
    <x v="2"/>
    <x v="0"/>
  </r>
  <r>
    <x v="39"/>
    <s v="Starling Bank"/>
    <x v="1"/>
    <n v="-1.4"/>
    <n v="1.4"/>
    <n v="202.89"/>
    <s v="Debit"/>
    <x v="6"/>
    <x v="2"/>
    <x v="0"/>
  </r>
  <r>
    <x v="55"/>
    <s v="Budgens"/>
    <x v="0"/>
    <n v="-1.29"/>
    <n v="1.29"/>
    <n v="138.63999999999999"/>
    <s v="Debit"/>
    <x v="7"/>
    <x v="2"/>
    <x v="0"/>
  </r>
  <r>
    <x v="255"/>
    <s v="Budgens"/>
    <x v="0"/>
    <n v="-1.29"/>
    <n v="1.29"/>
    <n v="10.89"/>
    <s v="Debit"/>
    <x v="7"/>
    <x v="2"/>
    <x v="0"/>
  </r>
  <r>
    <x v="125"/>
    <s v="Budgens"/>
    <x v="0"/>
    <n v="-1.19"/>
    <n v="1.19"/>
    <n v="111.81"/>
    <s v="Debit"/>
    <x v="7"/>
    <x v="2"/>
    <x v="0"/>
  </r>
  <r>
    <x v="256"/>
    <s v="Budgens"/>
    <x v="0"/>
    <n v="-1.19"/>
    <n v="1.19"/>
    <n v="48.77"/>
    <s v="Debit"/>
    <x v="7"/>
    <x v="2"/>
    <x v="0"/>
  </r>
  <r>
    <x v="257"/>
    <s v="Budgens"/>
    <x v="0"/>
    <n v="-1.19"/>
    <n v="1.19"/>
    <n v="13.76"/>
    <s v="Debit"/>
    <x v="7"/>
    <x v="2"/>
    <x v="0"/>
  </r>
  <r>
    <x v="224"/>
    <s v="Budgens"/>
    <x v="0"/>
    <n v="-1.19"/>
    <n v="1.19"/>
    <n v="17.18"/>
    <s v="Debit"/>
    <x v="7"/>
    <x v="2"/>
    <x v="0"/>
  </r>
  <r>
    <x v="42"/>
    <s v="Starling Bank"/>
    <x v="1"/>
    <n v="-1.1200000000000001"/>
    <n v="1.1200000000000001"/>
    <n v="360.09"/>
    <s v="Debit"/>
    <x v="6"/>
    <x v="2"/>
    <x v="0"/>
  </r>
  <r>
    <x v="234"/>
    <s v="Uber"/>
    <x v="0"/>
    <n v="-1.1100000000000001"/>
    <n v="1.1100000000000001"/>
    <n v="54.46"/>
    <s v="Debit"/>
    <x v="8"/>
    <x v="5"/>
    <x v="0"/>
  </r>
  <r>
    <x v="243"/>
    <s v="Swapnodoot Ganguly"/>
    <x v="0"/>
    <n v="1"/>
    <n v="1"/>
    <n v="11.02"/>
    <s v="credit"/>
    <x v="1"/>
    <x v="1"/>
    <x v="1"/>
  </r>
  <r>
    <x v="35"/>
    <s v="Subrata Das"/>
    <x v="0"/>
    <n v="-1"/>
    <n v="1"/>
    <n v="219.08"/>
    <s v="Debit"/>
    <x v="3"/>
    <x v="3"/>
    <x v="0"/>
  </r>
  <r>
    <x v="240"/>
    <s v="DAS S"/>
    <x v="0"/>
    <n v="1"/>
    <n v="1"/>
    <n v="70.84"/>
    <s v="credit"/>
    <x v="1"/>
    <x v="1"/>
    <x v="1"/>
  </r>
  <r>
    <x v="258"/>
    <s v="Uber"/>
    <x v="0"/>
    <n v="-0.83"/>
    <n v="0.83"/>
    <n v="21.12"/>
    <s v="Debit"/>
    <x v="8"/>
    <x v="5"/>
    <x v="0"/>
  </r>
  <r>
    <x v="230"/>
    <s v="Nya*city Vending Servi"/>
    <x v="0"/>
    <n v="-0.8"/>
    <n v="0.8"/>
    <n v="44.6"/>
    <s v="Debit"/>
    <x v="7"/>
    <x v="2"/>
    <x v="0"/>
  </r>
  <r>
    <x v="230"/>
    <s v="Nya*city Vending Servi"/>
    <x v="0"/>
    <n v="-0.8"/>
    <n v="0.8"/>
    <n v="43.8"/>
    <s v="Debit"/>
    <x v="7"/>
    <x v="2"/>
    <x v="0"/>
  </r>
  <r>
    <x v="215"/>
    <s v="Nya*city Vending Servi"/>
    <x v="0"/>
    <n v="-0.8"/>
    <n v="0.8"/>
    <n v="16.46"/>
    <s v="Debit"/>
    <x v="7"/>
    <x v="2"/>
    <x v="0"/>
  </r>
  <r>
    <x v="215"/>
    <s v="Nya*city Vending Servi"/>
    <x v="0"/>
    <n v="-0.8"/>
    <n v="0.8"/>
    <n v="15.66"/>
    <s v="Debit"/>
    <x v="7"/>
    <x v="2"/>
    <x v="0"/>
  </r>
  <r>
    <x v="215"/>
    <s v="Nya*city Vending Servi"/>
    <x v="0"/>
    <n v="-0.8"/>
    <n v="0.8"/>
    <n v="14.86"/>
    <s v="Debit"/>
    <x v="7"/>
    <x v="2"/>
    <x v="0"/>
  </r>
  <r>
    <x v="254"/>
    <s v="Nya*city Vending Servi"/>
    <x v="0"/>
    <n v="-0.8"/>
    <n v="0.8"/>
    <n v="1.56"/>
    <s v="Debit"/>
    <x v="7"/>
    <x v="2"/>
    <x v="0"/>
  </r>
  <r>
    <x v="83"/>
    <s v="Nya*city Vending Servi"/>
    <x v="0"/>
    <n v="-0.8"/>
    <n v="0.8"/>
    <n v="587.66999999999996"/>
    <s v="Debit"/>
    <x v="7"/>
    <x v="2"/>
    <x v="0"/>
  </r>
  <r>
    <x v="66"/>
    <s v="Starling Bank"/>
    <x v="1"/>
    <n v="-0.7"/>
    <n v="0.7"/>
    <n v="104.7"/>
    <s v="Debit"/>
    <x v="6"/>
    <x v="2"/>
    <x v="0"/>
  </r>
  <r>
    <x v="97"/>
    <s v="Starling Bank"/>
    <x v="0"/>
    <n v="0.01"/>
    <n v="0.01"/>
    <n v="24.52"/>
    <s v="credit"/>
    <x v="1"/>
    <x v="1"/>
    <x v="1"/>
  </r>
  <r>
    <x v="91"/>
    <s v="Starling Bank"/>
    <x v="0"/>
    <n v="0.01"/>
    <n v="0.01"/>
    <n v="262.14"/>
    <s v="credit"/>
    <x v="1"/>
    <x v="1"/>
    <x v="1"/>
  </r>
  <r>
    <x v="66"/>
    <s v="Starling Bank"/>
    <x v="0"/>
    <n v="0.01"/>
    <n v="0.01"/>
    <n v="10.9"/>
    <s v="credit"/>
    <x v="1"/>
    <x v="1"/>
    <x v="1"/>
  </r>
  <r>
    <x v="16"/>
    <s v="Starling Bank"/>
    <x v="0"/>
    <n v="0.01"/>
    <n v="0.01"/>
    <n v="93.9"/>
    <s v="credit"/>
    <x v="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39E149-31BD-4450-A552-63AB3F5A8728}" name="PivotTable26"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O29:Q32" firstHeaderRow="1" firstDataRow="1" firstDataCol="3" rowPageCount="1" colPageCount="1"/>
  <pivotFields count="12">
    <pivotField axis="axisRow" compact="0" numFmtId="14" outline="0" showAll="0">
      <items count="15">
        <item x="0"/>
        <item sd="0" x="1"/>
        <item sd="0" x="2"/>
        <item sd="0" x="3"/>
        <item sd="0" x="4"/>
        <item x="5"/>
        <item x="6"/>
        <item x="7"/>
        <item x="8"/>
        <item x="9"/>
        <item x="10"/>
        <item sd="0" x="11"/>
        <item sd="0"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0">
        <item x="5"/>
        <item x="4"/>
        <item x="2"/>
        <item x="0"/>
        <item m="1" x="7"/>
        <item x="3"/>
        <item m="1" x="8"/>
        <item x="1"/>
        <item x="6"/>
        <item t="default"/>
      </items>
    </pivotField>
    <pivotField axis="axisPage" compact="0" outline="0" showAll="0">
      <items count="4">
        <item x="0"/>
        <item x="1"/>
        <item m="1" x="2"/>
        <item t="default"/>
      </items>
    </pivotField>
    <pivotField compact="0" outline="0" showAll="0" defaultSubtotal="0">
      <items count="6">
        <item sd="0" x="0"/>
        <item sd="0" x="1"/>
        <item sd="0" x="2"/>
        <item sd="0" x="3"/>
        <item sd="0" x="4"/>
        <item sd="0" x="5"/>
      </items>
    </pivotField>
    <pivotField axis="axisRow" compact="0" outline="0" showAll="0" defaultSubtotal="0">
      <items count="4">
        <item sd="0" x="0"/>
        <item sd="0" x="1"/>
        <item sd="0" x="2"/>
        <item sd="0" x="3"/>
      </items>
    </pivotField>
  </pivotFields>
  <rowFields count="3">
    <field x="11"/>
    <field x="0"/>
    <field x="8"/>
  </rowFields>
  <rowItems count="3">
    <i>
      <x v="1"/>
    </i>
    <i>
      <x v="2"/>
    </i>
    <i t="grand">
      <x/>
    </i>
  </rowItems>
  <colItems count="1">
    <i/>
  </colItems>
  <pageFields count="1">
    <pageField fld="9" item="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801C1D0-69CC-4DE3-8F39-CC30FDB7F329}" name="PT_Doughnough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4:B17" firstHeaderRow="1" firstDataRow="1" firstDataCol="1"/>
  <pivotFields count="12">
    <pivotField numFmtId="14" showAll="0">
      <items count="15">
        <item x="0"/>
        <item x="1"/>
        <item x="2"/>
        <item x="3"/>
        <item x="4"/>
        <item x="5"/>
        <item x="6"/>
        <item x="7"/>
        <item x="8"/>
        <item x="9"/>
        <item x="10"/>
        <item x="11"/>
        <item x="12"/>
        <item x="13"/>
        <item t="default"/>
      </items>
    </pivotField>
    <pivotField showAll="0"/>
    <pivotField axis="axisRow" showAll="0">
      <items count="13">
        <item m="1" x="7"/>
        <item m="1" x="3"/>
        <item m="1" x="6"/>
        <item m="1" x="10"/>
        <item m="1" x="4"/>
        <item m="1" x="11"/>
        <item m="1" x="2"/>
        <item m="1" x="9"/>
        <item m="1" x="8"/>
        <item m="1" x="5"/>
        <item x="0"/>
        <item x="1"/>
        <item t="default"/>
      </items>
    </pivotField>
    <pivotField showAll="0"/>
    <pivotField dataField="1" showAll="0"/>
    <pivotField showAll="0"/>
    <pivotField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2"/>
  </rowFields>
  <rowItems count="3">
    <i>
      <x v="10"/>
    </i>
    <i>
      <x v="11"/>
    </i>
    <i t="grand">
      <x/>
    </i>
  </rowItems>
  <colItems count="1">
    <i/>
  </colItems>
  <dataFields count="1">
    <dataField name="Sum of Actual amount" fld="4" baseField="0" baseItem="0"/>
  </dataFields>
  <chartFormats count="3">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2" count="1" selected="0">
            <x v="10"/>
          </reference>
        </references>
      </pivotArea>
    </chartFormat>
    <chartFormat chart="5" format="6">
      <pivotArea type="data" outline="0" fieldPosition="0">
        <references count="2">
          <reference field="4294967294" count="1" selected="0">
            <x v="0"/>
          </reference>
          <reference field="2"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7A23C1-4539-4AE6-8B0D-F03A8EE2C11B}" name="PT_Slicer"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O3:O9" firstHeaderRow="1" firstDataRow="1" firstDataCol="1" rowPageCount="1" colPageCount="1"/>
  <pivotFields count="12">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axis="axisRow" showAll="0">
      <items count="10">
        <item x="5"/>
        <item x="4"/>
        <item x="2"/>
        <item x="0"/>
        <item m="1" x="7"/>
        <item x="3"/>
        <item m="1" x="8"/>
        <item x="1"/>
        <item x="6"/>
        <item t="default"/>
      </items>
    </pivotField>
    <pivotField axis="axisPage" showAll="0">
      <items count="4">
        <item x="0"/>
        <item x="1"/>
        <item m="1" x="2"/>
        <item t="default"/>
      </items>
    </pivotField>
    <pivotField showAll="0" defaultSubtotal="0"/>
    <pivotField showAll="0" defaultSubtotal="0"/>
  </pivotFields>
  <rowFields count="1">
    <field x="8"/>
  </rowFields>
  <rowItems count="6">
    <i>
      <x/>
    </i>
    <i>
      <x v="1"/>
    </i>
    <i>
      <x v="2"/>
    </i>
    <i>
      <x v="3"/>
    </i>
    <i>
      <x v="5"/>
    </i>
    <i>
      <x v="8"/>
    </i>
  </rowItems>
  <colItems count="1">
    <i/>
  </colItems>
  <pageFields count="1">
    <pageField fld="9" item="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A93D1D-8535-4B0B-832A-347D72D05383}"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26:K29" firstHeaderRow="1" firstDataRow="1" firstDataCol="1"/>
  <pivotFields count="12">
    <pivotField axis="axisRow" numFmtId="14" showAll="0">
      <items count="15">
        <item x="0"/>
        <item x="1"/>
        <item x="2"/>
        <item x="3"/>
        <item x="4"/>
        <item x="5"/>
        <item x="6"/>
        <item x="7"/>
        <item x="8"/>
        <item x="9"/>
        <item x="10"/>
        <item sd="0" x="11"/>
        <item x="12"/>
        <item x="13"/>
        <item t="default"/>
      </items>
    </pivotField>
    <pivotField showAll="0"/>
    <pivotField showAll="0"/>
    <pivotField showAll="0"/>
    <pivotField showAll="0"/>
    <pivotField showAll="0"/>
    <pivotField showAll="0"/>
    <pivotField showAll="0"/>
    <pivotField axis="axisRow" showAll="0">
      <items count="10">
        <item x="5"/>
        <item x="4"/>
        <item x="2"/>
        <item x="0"/>
        <item m="1" x="7"/>
        <item x="3"/>
        <item m="1" x="8"/>
        <item x="1"/>
        <item x="6"/>
        <item t="default"/>
      </items>
    </pivotField>
    <pivotField showAll="0"/>
    <pivotField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3">
    <field x="11"/>
    <field x="0"/>
    <field x="8"/>
  </rowFields>
  <rowItems count="3">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94A8B3-C252-4206-AC05-4033BBA67088}" name="PT_IncomeColChar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G3:H17" firstHeaderRow="1" firstDataRow="1" firstDataCol="1" rowPageCount="1" colPageCount="1"/>
  <pivotFields count="12">
    <pivotField axis="axisRow" numFmtId="14" showAll="0">
      <items count="15">
        <item x="0"/>
        <item x="1"/>
        <item x="2"/>
        <item x="3"/>
        <item x="4"/>
        <item x="5"/>
        <item x="6"/>
        <item x="7"/>
        <item x="8"/>
        <item x="9"/>
        <item x="10"/>
        <item x="11"/>
        <item x="12"/>
        <item x="13"/>
        <item t="default"/>
      </items>
    </pivotField>
    <pivotField showAll="0"/>
    <pivotField showAll="0"/>
    <pivotField showAll="0"/>
    <pivotField dataField="1" showAll="0"/>
    <pivotField showAll="0"/>
    <pivotField showAll="0"/>
    <pivotField showAll="0"/>
    <pivotField showAll="0">
      <items count="10">
        <item x="5"/>
        <item x="4"/>
        <item x="2"/>
        <item x="0"/>
        <item m="1" x="7"/>
        <item x="3"/>
        <item m="1" x="8"/>
        <item x="1"/>
        <item x="6"/>
        <item t="default"/>
      </items>
    </pivotField>
    <pivotField axis="axisPage" showAll="0">
      <items count="4">
        <item x="0"/>
        <item x="1"/>
        <item m="1" x="2"/>
        <item t="default"/>
      </items>
    </pivotField>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1"/>
    <field x="0"/>
  </rowFields>
  <rowItems count="14">
    <i>
      <x v="1"/>
    </i>
    <i r="1">
      <x v="11"/>
    </i>
    <i r="1">
      <x v="12"/>
    </i>
    <i>
      <x v="2"/>
    </i>
    <i r="1">
      <x v="1"/>
    </i>
    <i r="1">
      <x v="2"/>
    </i>
    <i r="1">
      <x v="3"/>
    </i>
    <i r="1">
      <x v="4"/>
    </i>
    <i r="1">
      <x v="5"/>
    </i>
    <i r="1">
      <x v="6"/>
    </i>
    <i r="1">
      <x v="7"/>
    </i>
    <i r="1">
      <x v="8"/>
    </i>
    <i r="1">
      <x v="9"/>
    </i>
    <i t="grand">
      <x/>
    </i>
  </rowItems>
  <colItems count="1">
    <i/>
  </colItems>
  <pageFields count="1">
    <pageField fld="9" item="1" hier="-1"/>
  </pageFields>
  <dataFields count="1">
    <dataField name="Sum of Actual amount" fld="4"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04F79B1-3E3C-4E9D-848A-60005AA7DEB9}" name="PT_Expens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rowPageCount="1" colPageCount="1"/>
  <pivotFields count="12">
    <pivotField numFmtId="14" showAll="0">
      <items count="15">
        <item x="0"/>
        <item x="1"/>
        <item x="2"/>
        <item x="3"/>
        <item x="4"/>
        <item x="5"/>
        <item x="6"/>
        <item x="7"/>
        <item x="8"/>
        <item x="9"/>
        <item x="10"/>
        <item x="11"/>
        <item x="12"/>
        <item x="13"/>
        <item t="default"/>
      </items>
    </pivotField>
    <pivotField showAll="0"/>
    <pivotField showAll="0"/>
    <pivotField showAll="0"/>
    <pivotField dataField="1" showAll="0"/>
    <pivotField showAll="0"/>
    <pivotField showAll="0"/>
    <pivotField showAll="0"/>
    <pivotField axis="axisRow" showAll="0" sortType="descending">
      <items count="10">
        <item x="5"/>
        <item x="4"/>
        <item x="2"/>
        <item x="0"/>
        <item x="1"/>
        <item x="6"/>
        <item m="1" x="8"/>
        <item m="1" x="7"/>
        <item x="3"/>
        <item t="default"/>
      </items>
      <autoSortScope>
        <pivotArea dataOnly="0" outline="0" fieldPosition="0">
          <references count="1">
            <reference field="4294967294" count="1" selected="0">
              <x v="0"/>
            </reference>
          </references>
        </pivotArea>
      </autoSortScope>
    </pivotField>
    <pivotField axis="axisPage" showAll="0">
      <items count="4">
        <item x="0"/>
        <item x="1"/>
        <item m="1" x="2"/>
        <item t="default"/>
      </items>
    </pivotField>
    <pivotField showAll="0">
      <items count="7">
        <item x="0"/>
        <item x="1"/>
        <item x="2"/>
        <item x="3"/>
        <item x="4"/>
        <item x="5"/>
        <item t="default"/>
      </items>
    </pivotField>
    <pivotField showAll="0">
      <items count="5">
        <item x="0"/>
        <item x="1"/>
        <item x="2"/>
        <item x="3"/>
        <item t="default"/>
      </items>
    </pivotField>
  </pivotFields>
  <rowFields count="1">
    <field x="8"/>
  </rowFields>
  <rowItems count="7">
    <i>
      <x v="3"/>
    </i>
    <i>
      <x v="2"/>
    </i>
    <i>
      <x v="8"/>
    </i>
    <i>
      <x/>
    </i>
    <i>
      <x v="5"/>
    </i>
    <i>
      <x v="1"/>
    </i>
    <i t="grand">
      <x/>
    </i>
  </rowItems>
  <colItems count="1">
    <i/>
  </colItems>
  <pageFields count="1">
    <pageField fld="9" item="0" hier="-1"/>
  </pageFields>
  <dataFields count="1">
    <dataField name="Sum of Actual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FAD39E1-A11D-4853-AA6C-ACAB65E5C735}" name="PT_Treemap"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K4:M21" firstHeaderRow="1" firstDataRow="1" firstDataCol="2" rowPageCount="1" colPageCount="1"/>
  <pivotFields count="12">
    <pivotField compact="0" numFmtId="14"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dataField="1" compact="0" outline="0" showAll="0"/>
    <pivotField compact="0" outline="0" showAll="0"/>
    <pivotField compact="0" outline="0" showAll="0"/>
    <pivotField axis="axisRow" compact="0" outline="0" showAll="0">
      <items count="14">
        <item x="6"/>
        <item m="1" x="11"/>
        <item x="8"/>
        <item x="9"/>
        <item m="1" x="12"/>
        <item x="7"/>
        <item x="1"/>
        <item x="4"/>
        <item x="3"/>
        <item x="0"/>
        <item x="2"/>
        <item x="5"/>
        <item x="10"/>
        <item t="default"/>
      </items>
    </pivotField>
    <pivotField axis="axisRow" compact="0" outline="0" showAll="0">
      <items count="10">
        <item x="5"/>
        <item x="4"/>
        <item x="2"/>
        <item x="0"/>
        <item m="1" x="7"/>
        <item x="3"/>
        <item m="1" x="8"/>
        <item x="1"/>
        <item x="6"/>
        <item t="default"/>
      </items>
    </pivotField>
    <pivotField axis="axisPage" compact="0" outline="0" showAll="0">
      <items count="4">
        <item x="0"/>
        <item x="1"/>
        <item m="1" x="2"/>
        <item t="default"/>
      </items>
    </pivotField>
    <pivotField compact="0" outline="0" showAll="0" defaultSubtotal="0"/>
    <pivotField compact="0" outline="0" showAll="0" defaultSubtotal="0"/>
  </pivotFields>
  <rowFields count="2">
    <field x="8"/>
    <field x="7"/>
  </rowFields>
  <rowItems count="17">
    <i>
      <x/>
      <x v="2"/>
    </i>
    <i t="default">
      <x/>
    </i>
    <i>
      <x v="1"/>
      <x v="3"/>
    </i>
    <i r="1">
      <x v="7"/>
    </i>
    <i r="1">
      <x v="11"/>
    </i>
    <i t="default">
      <x v="1"/>
    </i>
    <i>
      <x v="2"/>
      <x/>
    </i>
    <i r="1">
      <x v="5"/>
    </i>
    <i r="1">
      <x v="10"/>
    </i>
    <i t="default">
      <x v="2"/>
    </i>
    <i>
      <x v="3"/>
      <x v="9"/>
    </i>
    <i t="default">
      <x v="3"/>
    </i>
    <i>
      <x v="5"/>
      <x v="8"/>
    </i>
    <i t="default">
      <x v="5"/>
    </i>
    <i>
      <x v="8"/>
      <x v="12"/>
    </i>
    <i t="default">
      <x v="8"/>
    </i>
    <i t="grand">
      <x/>
    </i>
  </rowItems>
  <colItems count="1">
    <i/>
  </colItems>
  <pageFields count="1">
    <pageField fld="9" item="0" hier="-1"/>
  </pageFields>
  <dataFields count="1">
    <dataField name="Sum of Actual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61DE3FF-5BCE-4463-B00B-2E2E7F05E41C}" name="PT_Top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23:B29" firstHeaderRow="1" firstDataRow="1" firstDataCol="1" rowPageCount="1" colPageCount="1"/>
  <pivotFields count="12">
    <pivotField numFmtId="14" showAll="0">
      <items count="15">
        <item x="0"/>
        <item x="1"/>
        <item x="2"/>
        <item x="3"/>
        <item x="4"/>
        <item x="5"/>
        <item x="6"/>
        <item x="7"/>
        <item x="8"/>
        <item x="9"/>
        <item x="10"/>
        <item x="11"/>
        <item x="12"/>
        <item x="13"/>
        <item t="default"/>
      </items>
    </pivotField>
    <pivotField showAll="0"/>
    <pivotField showAll="0"/>
    <pivotField showAll="0"/>
    <pivotField dataField="1" showAll="0"/>
    <pivotField showAll="0"/>
    <pivotField showAll="0"/>
    <pivotField showAll="0"/>
    <pivotField axis="axisRow" showAll="0" sortType="descending">
      <items count="10">
        <item x="5"/>
        <item x="4"/>
        <item x="2"/>
        <item x="0"/>
        <item x="1"/>
        <item x="6"/>
        <item m="1" x="8"/>
        <item m="1" x="7"/>
        <item x="3"/>
        <item t="default"/>
      </items>
      <autoSortScope>
        <pivotArea dataOnly="0" outline="0" fieldPosition="0">
          <references count="1">
            <reference field="4294967294" count="1" selected="0">
              <x v="0"/>
            </reference>
          </references>
        </pivotArea>
      </autoSortScope>
    </pivotField>
    <pivotField name=" " axis="axisPage" showAll="0">
      <items count="4">
        <item x="0"/>
        <item x="1"/>
        <item m="1" x="2"/>
        <item t="default"/>
      </items>
    </pivotField>
    <pivotField showAll="0">
      <items count="7">
        <item x="0"/>
        <item x="1"/>
        <item x="2"/>
        <item x="3"/>
        <item x="4"/>
        <item x="5"/>
        <item t="default"/>
      </items>
    </pivotField>
    <pivotField showAll="0">
      <items count="5">
        <item x="0"/>
        <item x="1"/>
        <item x="2"/>
        <item x="3"/>
        <item t="default"/>
      </items>
    </pivotField>
  </pivotFields>
  <rowFields count="1">
    <field x="8"/>
  </rowFields>
  <rowItems count="6">
    <i>
      <x v="3"/>
    </i>
    <i>
      <x v="2"/>
    </i>
    <i>
      <x v="8"/>
    </i>
    <i>
      <x/>
    </i>
    <i>
      <x v="5"/>
    </i>
    <i>
      <x v="1"/>
    </i>
  </rowItems>
  <colItems count="1">
    <i/>
  </colItems>
  <pageFields count="1">
    <pageField fld="9" item="0" hier="-1"/>
  </pageFields>
  <dataFields count="1">
    <dataField name="Sum of Actual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44027B8-0ABA-496A-B6EB-333B4810C40B}" name="PT_LineChart"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8">
  <location ref="D21:J35" firstHeaderRow="1" firstDataRow="2" firstDataCol="2"/>
  <pivotFields count="12">
    <pivotField axis="axisRow" compact="0" numFmtId="14"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dataField="1" compact="0" outline="0" showAll="0"/>
    <pivotField compact="0" outline="0" showAll="0"/>
    <pivotField compact="0" outline="0" showAll="0"/>
    <pivotField compact="0" outline="0" showAll="0" sortType="descending">
      <autoSortScope>
        <pivotArea dataOnly="0" outline="0" fieldPosition="0">
          <references count="1">
            <reference field="4294967294" count="1" selected="0">
              <x v="0"/>
            </reference>
          </references>
        </pivotArea>
      </autoSortScope>
    </pivotField>
    <pivotField axis="axisCol" compact="0" outline="0" showAll="0" sortType="descending">
      <items count="10">
        <item x="5"/>
        <item x="4"/>
        <item x="2"/>
        <item x="0"/>
        <item m="1" x="8"/>
        <item h="1" x="1"/>
        <item x="6"/>
        <item h="1" m="1" x="7"/>
        <item h="1" x="3"/>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7">
        <item sd="0" x="0"/>
        <item sd="0" x="1"/>
        <item sd="0" x="2"/>
        <item sd="0" x="3"/>
        <item sd="0" x="4"/>
        <item sd="0" x="5"/>
        <item t="default"/>
      </items>
    </pivotField>
    <pivotField axis="axisRow" compact="0" outline="0" showAll="0">
      <items count="5">
        <item sd="0" x="0"/>
        <item x="1"/>
        <item x="2"/>
        <item sd="0" x="3"/>
        <item t="default"/>
      </items>
    </pivotField>
  </pivotFields>
  <rowFields count="2">
    <field x="11"/>
    <field x="0"/>
  </rowFields>
  <rowItems count="13">
    <i>
      <x v="1"/>
      <x v="11"/>
    </i>
    <i r="1">
      <x v="12"/>
    </i>
    <i t="default">
      <x v="1"/>
    </i>
    <i>
      <x v="2"/>
      <x v="1"/>
    </i>
    <i r="1">
      <x v="2"/>
    </i>
    <i r="1">
      <x v="3"/>
    </i>
    <i r="1">
      <x v="4"/>
    </i>
    <i r="1">
      <x v="5"/>
    </i>
    <i r="1">
      <x v="6"/>
    </i>
    <i r="1">
      <x v="7"/>
    </i>
    <i r="1">
      <x v="8"/>
    </i>
    <i r="1">
      <x v="9"/>
    </i>
    <i t="default">
      <x v="2"/>
    </i>
  </rowItems>
  <colFields count="1">
    <field x="8"/>
  </colFields>
  <colItems count="5">
    <i>
      <x v="3"/>
    </i>
    <i>
      <x v="2"/>
    </i>
    <i>
      <x/>
    </i>
    <i>
      <x v="6"/>
    </i>
    <i>
      <x v="1"/>
    </i>
  </colItems>
  <dataFields count="1">
    <dataField name="Sum of Actual amount" fld="4" baseField="0" baseItem="0"/>
  </dataFields>
  <chartFormats count="1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8" count="1" selected="0">
            <x v="3"/>
          </reference>
        </references>
      </pivotArea>
    </chartFormat>
    <chartFormat chart="3" format="1" series="1">
      <pivotArea type="data" outline="0" fieldPosition="0">
        <references count="2">
          <reference field="4294967294" count="1" selected="0">
            <x v="0"/>
          </reference>
          <reference field="8" count="1" selected="0">
            <x v="4"/>
          </reference>
        </references>
      </pivotArea>
    </chartFormat>
    <chartFormat chart="3" format="2" series="1">
      <pivotArea type="data" outline="0" fieldPosition="0">
        <references count="2">
          <reference field="4294967294" count="1" selected="0">
            <x v="0"/>
          </reference>
          <reference field="8" count="1" selected="0">
            <x v="2"/>
          </reference>
        </references>
      </pivotArea>
    </chartFormat>
    <chartFormat chart="3" format="3" series="1">
      <pivotArea type="data" outline="0" fieldPosition="0">
        <references count="2">
          <reference field="4294967294" count="1" selected="0">
            <x v="0"/>
          </reference>
          <reference field="8" count="1" selected="0">
            <x v="0"/>
          </reference>
        </references>
      </pivotArea>
    </chartFormat>
    <chartFormat chart="3" format="4" series="1">
      <pivotArea type="data" outline="0" fieldPosition="0">
        <references count="2">
          <reference field="4294967294" count="1" selected="0">
            <x v="0"/>
          </reference>
          <reference field="8" count="1" selected="0">
            <x v="1"/>
          </reference>
        </references>
      </pivotArea>
    </chartFormat>
    <chartFormat chart="3" format="5" series="1">
      <pivotArea type="data" outline="0" fieldPosition="0">
        <references count="2">
          <reference field="4294967294" count="1" selected="0">
            <x v="0"/>
          </reference>
          <reference field="8" count="1" selected="0">
            <x v="6"/>
          </reference>
        </references>
      </pivotArea>
    </chartFormat>
    <chartFormat chart="5" format="29" series="1">
      <pivotArea type="data" outline="0" fieldPosition="0">
        <references count="2">
          <reference field="4294967294" count="1" selected="0">
            <x v="0"/>
          </reference>
          <reference field="8" count="1" selected="0">
            <x v="3"/>
          </reference>
        </references>
      </pivotArea>
    </chartFormat>
    <chartFormat chart="5" format="30" series="1">
      <pivotArea type="data" outline="0" fieldPosition="0">
        <references count="2">
          <reference field="4294967294" count="1" selected="0">
            <x v="0"/>
          </reference>
          <reference field="8" count="1" selected="0">
            <x v="2"/>
          </reference>
        </references>
      </pivotArea>
    </chartFormat>
    <chartFormat chart="5" format="31" series="1">
      <pivotArea type="data" outline="0" fieldPosition="0">
        <references count="2">
          <reference field="4294967294" count="1" selected="0">
            <x v="0"/>
          </reference>
          <reference field="8" count="1" selected="0">
            <x v="0"/>
          </reference>
        </references>
      </pivotArea>
    </chartFormat>
    <chartFormat chart="5" format="32" series="1">
      <pivotArea type="data" outline="0" fieldPosition="0">
        <references count="2">
          <reference field="4294967294" count="1" selected="0">
            <x v="0"/>
          </reference>
          <reference field="8" count="1" selected="0">
            <x v="6"/>
          </reference>
        </references>
      </pivotArea>
    </chartFormat>
    <chartFormat chart="5" format="33"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45CBC5E-0A28-491C-97AD-E1690A99DD3A}" name="PT_Expenses_ColChart"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D3:F17" firstHeaderRow="1" firstDataRow="1" firstDataCol="2" rowPageCount="1" colPageCount="1"/>
  <pivotFields count="12">
    <pivotField axis="axisRow" compact="0" numFmtId="14"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items count="10">
        <item x="5"/>
        <item x="4"/>
        <item x="2"/>
        <item x="0"/>
        <item m="1" x="7"/>
        <item x="3"/>
        <item m="1" x="8"/>
        <item x="1"/>
        <item x="6"/>
        <item t="default"/>
      </items>
    </pivotField>
    <pivotField axis="axisPage" compact="0" outline="0" showAll="0">
      <items count="4">
        <item x="0"/>
        <item x="1"/>
        <item m="1" x="2"/>
        <item t="default"/>
      </items>
    </pivotField>
    <pivotField compact="0" outline="0" showAll="0">
      <items count="7">
        <item sd="0" x="0"/>
        <item sd="0" x="1"/>
        <item sd="0" x="2"/>
        <item sd="0" x="3"/>
        <item sd="0" x="4"/>
        <item sd="0" x="5"/>
        <item t="default"/>
      </items>
    </pivotField>
    <pivotField axis="axisRow" compact="0" outline="0" showAll="0">
      <items count="5">
        <item sd="0" x="0"/>
        <item x="1"/>
        <item x="2"/>
        <item sd="0" x="3"/>
        <item t="default"/>
      </items>
    </pivotField>
  </pivotFields>
  <rowFields count="2">
    <field x="11"/>
    <field x="0"/>
  </rowFields>
  <rowItems count="14">
    <i>
      <x v="1"/>
      <x v="11"/>
    </i>
    <i r="1">
      <x v="12"/>
    </i>
    <i t="default">
      <x v="1"/>
    </i>
    <i>
      <x v="2"/>
      <x v="1"/>
    </i>
    <i r="1">
      <x v="2"/>
    </i>
    <i r="1">
      <x v="3"/>
    </i>
    <i r="1">
      <x v="4"/>
    </i>
    <i r="1">
      <x v="5"/>
    </i>
    <i r="1">
      <x v="6"/>
    </i>
    <i r="1">
      <x v="7"/>
    </i>
    <i r="1">
      <x v="8"/>
    </i>
    <i r="1">
      <x v="9"/>
    </i>
    <i t="default">
      <x v="2"/>
    </i>
    <i t="grand">
      <x/>
    </i>
  </rowItems>
  <colItems count="1">
    <i/>
  </colItems>
  <pageFields count="1">
    <pageField fld="9" item="0" hier="-1"/>
  </pageFields>
  <dataFields count="1">
    <dataField name="Sum of Actual amount" fld="4"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C18461A-CB6F-4936-B2D9-426B792A8AD5}" sourceName="Category">
  <pivotTables>
    <pivotTable tabId="4" name="PT_Treemap"/>
    <pivotTable tabId="4" name="PT_Expenses_ColChart"/>
    <pivotTable tabId="4" name="PT_Slicer"/>
  </pivotTables>
  <data>
    <tabular pivotCacheId="48353311">
      <items count="9">
        <i x="5" s="1"/>
        <i x="4" s="1"/>
        <i x="2" s="1"/>
        <i x="0" s="1"/>
        <i x="3" s="1"/>
        <i x="6" s="1"/>
        <i x="7" s="1" nd="1"/>
        <i x="8" s="1" nd="1"/>
        <i x="1"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F506C757-36AC-4612-A3AC-7F5F0D75AD6B}" sourceName="Date">
  <pivotTables>
    <pivotTable tabId="4" name="PT_Treemap"/>
    <pivotTable tabId="4" name="PT_Expenses"/>
    <pivotTable tabId="4" name="PT_Expenses_ColChart"/>
    <pivotTable tabId="4" name="PT_IncomeColChart"/>
    <pivotTable tabId="4" name="PivotTable23"/>
    <pivotTable tabId="4" name="PT_Top5"/>
  </pivotTables>
  <data>
    <tabular pivotCacheId="48353311">
      <items count="14">
        <i x="1" s="1"/>
        <i x="2" s="1"/>
        <i x="3" s="1"/>
        <i x="4" s="1"/>
        <i x="5" s="1"/>
        <i x="6" s="1"/>
        <i x="7" s="1"/>
        <i x="8" s="1"/>
        <i x="9" s="1"/>
        <i x="11" s="1"/>
        <i x="12" s="1"/>
        <i x="10" s="1" nd="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50769B52-48DE-4BBF-9D93-423023315DBF}" cache="Slicer_Category" caption="Category" rowHeight="234950"/>
  <slicer name="Date 1" xr10:uid="{920649F4-755D-4975-A622-6140D7F4B149}" cache="Slicer_Date" caption="Month"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FFED04A-79E2-418B-8BC5-72B542B846DA}" name="Transaction" displayName="Transaction" ref="A1:J548" totalsRowShown="0" headerRowDxfId="5">
  <autoFilter ref="A1:J548" xr:uid="{8FFED04A-79E2-418B-8BC5-72B542B846DA}"/>
  <tableColumns count="10">
    <tableColumn id="1" xr3:uid="{36DE0B12-AB1C-46DD-A006-E0340F9BEDCC}" name="Date" dataDxfId="4"/>
    <tableColumn id="2" xr3:uid="{781BBC09-663C-4393-BAF1-1BBE8AB71D00}" name="Counter Party"/>
    <tableColumn id="3" xr3:uid="{108D6A04-9253-4379-9C9F-5689C3A6C14D}" name="Type"/>
    <tableColumn id="4" xr3:uid="{488F1A84-1729-4973-B67C-ED22527AA989}" name="Amount (GBP)"/>
    <tableColumn id="10" xr3:uid="{EFAFECF8-88AA-4212-990A-96CF6C6A65C4}" name="Actual amount" dataDxfId="3">
      <calculatedColumnFormula>ABS(Transaction[[#This Row],[Amount (GBP)]])</calculatedColumnFormula>
    </tableColumn>
    <tableColumn id="5" xr3:uid="{68058F6C-9E20-4953-B6B1-994A15CF561D}" name="Balance (GBP)"/>
    <tableColumn id="6" xr3:uid="{C1C2C69E-5E5F-47EF-A5CB-A50EE2009B84}" name="Debit/credit">
      <calculatedColumnFormula>IF(SIGN(D2)&lt;0,"Debit","credit")</calculatedColumnFormula>
    </tableColumn>
    <tableColumn id="7" xr3:uid="{EDD46AA0-058D-4BD9-BEF0-20BD255FD608}" name="Subcategory"/>
    <tableColumn id="8" xr3:uid="{1C40BB06-E00E-4649-8323-F14D31E1426C}" name="Category" dataDxfId="2">
      <calculatedColumnFormula>VLOOKUP(Transaction[[#This Row],[Subcategory]],Data_Validation[#All],2,FALSE)</calculatedColumnFormula>
    </tableColumn>
    <tableColumn id="9" xr3:uid="{DE8794C3-5F7F-4DE9-8811-38177245FEB2}" name="Category Type" dataDxfId="1">
      <calculatedColumnFormula>VLOOKUP(Transaction[[#This Row],[Subcategory]],Data_Validation[#All],3,FALSE)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016443-1C99-4FED-B768-36BE0C501537}" name="Data_Validation" displayName="Data_Validation" ref="A1:C14" totalsRowShown="0" headerRowDxfId="0">
  <autoFilter ref="A1:C14" xr:uid="{73016443-1C99-4FED-B768-36BE0C501537}"/>
  <tableColumns count="3">
    <tableColumn id="1" xr3:uid="{8E7850A7-7A22-4AEB-9128-EA07F00DC3F3}" name="Sub-category"/>
    <tableColumn id="2" xr3:uid="{A4945700-A504-4A6C-B222-434A5A8B34EF}" name="Category"/>
    <tableColumn id="3" xr3:uid="{B30D4EF8-AEA0-48C2-9864-18239F655E2D}" name="Category T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42FE5-76AF-4D3E-B8CA-9586912EE371}">
  <dimension ref="K34:M38"/>
  <sheetViews>
    <sheetView showGridLines="0" showRowColHeaders="0" tabSelected="1" zoomScale="70" zoomScaleNormal="70" workbookViewId="0">
      <selection activeCell="AB6" sqref="AB6"/>
    </sheetView>
  </sheetViews>
  <sheetFormatPr defaultRowHeight="14.4" x14ac:dyDescent="0.3"/>
  <cols>
    <col min="1" max="10" width="8.88671875" style="11"/>
    <col min="11" max="11" width="18.88671875" style="11" bestFit="1" customWidth="1"/>
    <col min="12" max="12" width="11.5546875" style="11" customWidth="1"/>
    <col min="13" max="16384" width="8.88671875" style="11"/>
  </cols>
  <sheetData>
    <row r="34" spans="11:13" x14ac:dyDescent="0.3">
      <c r="K34" s="11" t="str">
        <f>'Pivot Table'!A24</f>
        <v>Loan Payment</v>
      </c>
      <c r="L34" s="11">
        <f>'Pivot Table'!B24</f>
        <v>7245.6699999999937</v>
      </c>
      <c r="M34" s="11">
        <f>L34</f>
        <v>7245.6699999999937</v>
      </c>
    </row>
    <row r="35" spans="11:13" x14ac:dyDescent="0.3">
      <c r="K35" s="11" t="str">
        <f>'Pivot Table'!A25</f>
        <v>Living Expenses</v>
      </c>
      <c r="L35" s="11">
        <f>'Pivot Table'!B25</f>
        <v>4070.6600000000008</v>
      </c>
      <c r="M35" s="11">
        <f t="shared" ref="M35:M38" si="0">L35</f>
        <v>4070.6600000000008</v>
      </c>
    </row>
    <row r="36" spans="11:13" x14ac:dyDescent="0.3">
      <c r="K36" s="11" t="str">
        <f>'Pivot Table'!A26</f>
        <v>Personal Transaction</v>
      </c>
      <c r="L36" s="11">
        <f>'Pivot Table'!B26</f>
        <v>1481.83</v>
      </c>
      <c r="M36" s="11">
        <f t="shared" si="0"/>
        <v>1481.83</v>
      </c>
    </row>
    <row r="37" spans="11:13" x14ac:dyDescent="0.3">
      <c r="K37" s="11" t="str">
        <f>'Pivot Table'!A27</f>
        <v>Dine-out</v>
      </c>
      <c r="L37" s="11">
        <f>'Pivot Table'!B27</f>
        <v>1274.25</v>
      </c>
      <c r="M37" s="11">
        <f t="shared" si="0"/>
        <v>1274.25</v>
      </c>
    </row>
    <row r="38" spans="11:13" x14ac:dyDescent="0.3">
      <c r="K38" s="11" t="str">
        <f>'Pivot Table'!A28</f>
        <v>Transport</v>
      </c>
      <c r="L38" s="11">
        <f>'Pivot Table'!B28</f>
        <v>533.17999999999995</v>
      </c>
      <c r="M38" s="11">
        <f t="shared" si="0"/>
        <v>533.17999999999995</v>
      </c>
    </row>
  </sheetData>
  <conditionalFormatting sqref="M34:M38">
    <cfRule type="dataBar" priority="1">
      <dataBar showValue="0">
        <cfvo type="min"/>
        <cfvo type="max"/>
        <color theme="4"/>
      </dataBar>
      <extLst>
        <ext xmlns:x14="http://schemas.microsoft.com/office/spreadsheetml/2009/9/main" uri="{B025F937-C7B1-47D3-B67F-A62EFF666E3E}">
          <x14:id>{BDE41EC4-3584-4C34-815F-B6A0229B63E5}</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BDE41EC4-3584-4C34-815F-B6A0229B63E5}">
            <x14:dataBar minLength="0" maxLength="100" gradient="0">
              <x14:cfvo type="autoMin"/>
              <x14:cfvo type="autoMax"/>
              <x14:negativeFillColor rgb="FFFF0000"/>
              <x14:axisColor rgb="FF000000"/>
            </x14:dataBar>
          </x14:cfRule>
          <xm:sqref>M34:M38</xm:sqref>
        </x14:conditionalFormatting>
      </x14:conditionalFormattings>
    </ex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22028-1D21-4036-AD91-198BDF0AAF08}">
  <sheetPr published="0"/>
  <dimension ref="A1:Q35"/>
  <sheetViews>
    <sheetView zoomScale="70" zoomScaleNormal="70" workbookViewId="0">
      <selection activeCell="O40" sqref="O40"/>
    </sheetView>
  </sheetViews>
  <sheetFormatPr defaultRowHeight="14.4" x14ac:dyDescent="0.3"/>
  <cols>
    <col min="1" max="1" width="20.109375" bestFit="1" customWidth="1"/>
    <col min="2" max="2" width="20.5546875" bestFit="1" customWidth="1"/>
    <col min="3" max="3" width="15.5546875" bestFit="1" customWidth="1"/>
    <col min="4" max="4" width="13.88671875" bestFit="1" customWidth="1"/>
    <col min="5" max="5" width="11.5546875" bestFit="1" customWidth="1"/>
    <col min="6" max="6" width="20.5546875" bestFit="1" customWidth="1"/>
    <col min="7" max="7" width="13.88671875" bestFit="1" customWidth="1"/>
    <col min="8" max="8" width="20.5546875" bestFit="1" customWidth="1"/>
    <col min="9" max="9" width="9.44140625" bestFit="1" customWidth="1"/>
    <col min="10" max="10" width="25.77734375" customWidth="1"/>
    <col min="11" max="11" width="13.88671875" bestFit="1" customWidth="1"/>
    <col min="12" max="12" width="18.88671875" bestFit="1" customWidth="1"/>
    <col min="13" max="13" width="20.5546875" bestFit="1" customWidth="1"/>
    <col min="14" max="14" width="15.77734375" bestFit="1" customWidth="1"/>
    <col min="15" max="15" width="20.109375" bestFit="1" customWidth="1"/>
    <col min="16" max="16" width="14.109375" bestFit="1" customWidth="1"/>
    <col min="17" max="18" width="12" bestFit="1" customWidth="1"/>
    <col min="19" max="19" width="8.88671875" bestFit="1" customWidth="1"/>
    <col min="20" max="20" width="10.109375" bestFit="1" customWidth="1"/>
    <col min="21" max="21" width="11.33203125" bestFit="1" customWidth="1"/>
    <col min="22" max="22" width="11.109375" bestFit="1" customWidth="1"/>
    <col min="23" max="23" width="18.33203125" bestFit="1" customWidth="1"/>
    <col min="24" max="24" width="20.6640625" bestFit="1" customWidth="1"/>
    <col min="25" max="25" width="24.109375" bestFit="1" customWidth="1"/>
    <col min="26" max="26" width="11.33203125" bestFit="1" customWidth="1"/>
    <col min="27" max="27" width="14.21875" bestFit="1" customWidth="1"/>
    <col min="28" max="28" width="11.109375" bestFit="1" customWidth="1"/>
    <col min="29" max="29" width="15" bestFit="1" customWidth="1"/>
    <col min="30" max="30" width="13.21875" bestFit="1" customWidth="1"/>
    <col min="31" max="31" width="16.33203125" bestFit="1" customWidth="1"/>
    <col min="32" max="32" width="11.109375" bestFit="1" customWidth="1"/>
  </cols>
  <sheetData>
    <row r="1" spans="1:16" x14ac:dyDescent="0.3">
      <c r="A1" s="4" t="s">
        <v>94</v>
      </c>
      <c r="B1" t="s">
        <v>95</v>
      </c>
      <c r="D1" s="4" t="s">
        <v>94</v>
      </c>
      <c r="E1" t="s">
        <v>95</v>
      </c>
      <c r="G1" s="4" t="s">
        <v>94</v>
      </c>
      <c r="H1" t="s">
        <v>8</v>
      </c>
      <c r="O1" s="4" t="s">
        <v>94</v>
      </c>
      <c r="P1" t="s">
        <v>95</v>
      </c>
    </row>
    <row r="2" spans="1:16" x14ac:dyDescent="0.3">
      <c r="K2" s="4" t="s">
        <v>94</v>
      </c>
      <c r="L2" t="s">
        <v>95</v>
      </c>
    </row>
    <row r="3" spans="1:16" x14ac:dyDescent="0.3">
      <c r="A3" s="4" t="s">
        <v>102</v>
      </c>
      <c r="B3" t="s">
        <v>106</v>
      </c>
      <c r="D3" s="4" t="s">
        <v>130</v>
      </c>
      <c r="E3" s="4" t="s">
        <v>0</v>
      </c>
      <c r="F3" t="s">
        <v>106</v>
      </c>
      <c r="G3" s="4" t="s">
        <v>102</v>
      </c>
      <c r="H3" t="s">
        <v>106</v>
      </c>
      <c r="O3" s="4" t="s">
        <v>102</v>
      </c>
      <c r="P3" t="str">
        <f>_xlfn.IFS(NOT(ISBLANK(O9)), "All Expenses", TRUE, _xlfn.TEXTJOIN(", ", TRUE, O4:O9 ))</f>
        <v>All Expenses</v>
      </c>
    </row>
    <row r="4" spans="1:16" x14ac:dyDescent="0.3">
      <c r="A4" s="5" t="s">
        <v>104</v>
      </c>
      <c r="B4" s="6">
        <v>7245.6699999999937</v>
      </c>
      <c r="D4" t="s">
        <v>109</v>
      </c>
      <c r="E4" s="1" t="s">
        <v>110</v>
      </c>
      <c r="F4" s="6">
        <v>892.75000000000011</v>
      </c>
      <c r="G4" s="5" t="s">
        <v>109</v>
      </c>
      <c r="H4" s="6">
        <v>2542.12</v>
      </c>
      <c r="J4" t="str">
        <f>"Expenses - "&amp;P3&amp;"-"&amp;_xlfn.IFS(NOT(ISBLANK(E15)), "YTD", TRUE, _xlfn.TEXTJOIN(", ", TRUE, E4:E15))</f>
        <v>Expenses - All Expenses-YTD</v>
      </c>
      <c r="K4" s="4" t="s">
        <v>93</v>
      </c>
      <c r="L4" s="4" t="s">
        <v>91</v>
      </c>
      <c r="M4" t="s">
        <v>106</v>
      </c>
      <c r="O4" s="5" t="s">
        <v>96</v>
      </c>
    </row>
    <row r="5" spans="1:16" x14ac:dyDescent="0.3">
      <c r="A5" s="5" t="s">
        <v>97</v>
      </c>
      <c r="B5" s="6">
        <v>4070.6600000000008</v>
      </c>
      <c r="E5" s="1" t="s">
        <v>111</v>
      </c>
      <c r="F5" s="6">
        <v>1710.9700000000003</v>
      </c>
      <c r="G5" s="8" t="s">
        <v>110</v>
      </c>
      <c r="H5" s="6">
        <v>933.24</v>
      </c>
      <c r="K5" t="s">
        <v>96</v>
      </c>
      <c r="L5" t="s">
        <v>18</v>
      </c>
      <c r="M5" s="6">
        <v>1274.25</v>
      </c>
      <c r="O5" s="5" t="s">
        <v>99</v>
      </c>
    </row>
    <row r="6" spans="1:16" x14ac:dyDescent="0.3">
      <c r="A6" s="5" t="s">
        <v>127</v>
      </c>
      <c r="B6" s="6">
        <v>1481.83</v>
      </c>
      <c r="D6" t="s">
        <v>131</v>
      </c>
      <c r="F6" s="6">
        <v>2603.7200000000003</v>
      </c>
      <c r="G6" s="8" t="s">
        <v>111</v>
      </c>
      <c r="H6" s="6">
        <v>1608.88</v>
      </c>
      <c r="K6" t="s">
        <v>122</v>
      </c>
      <c r="M6" s="6">
        <v>1274.25</v>
      </c>
      <c r="O6" s="5" t="s">
        <v>97</v>
      </c>
    </row>
    <row r="7" spans="1:16" x14ac:dyDescent="0.3">
      <c r="A7" s="5" t="s">
        <v>96</v>
      </c>
      <c r="B7" s="6">
        <v>1274.25</v>
      </c>
      <c r="D7" t="s">
        <v>112</v>
      </c>
      <c r="E7" s="1" t="s">
        <v>113</v>
      </c>
      <c r="F7" s="6">
        <v>786.07999999999981</v>
      </c>
      <c r="G7" s="5" t="s">
        <v>112</v>
      </c>
      <c r="H7" s="6">
        <v>11800.31</v>
      </c>
      <c r="K7" t="s">
        <v>99</v>
      </c>
      <c r="L7" t="s">
        <v>52</v>
      </c>
      <c r="M7" s="6">
        <v>87.05</v>
      </c>
      <c r="O7" s="5" t="s">
        <v>104</v>
      </c>
    </row>
    <row r="8" spans="1:16" x14ac:dyDescent="0.3">
      <c r="A8" s="5" t="s">
        <v>100</v>
      </c>
      <c r="B8" s="6">
        <v>533.17999999999995</v>
      </c>
      <c r="E8" s="1" t="s">
        <v>114</v>
      </c>
      <c r="F8" s="6">
        <v>1593.2299999999998</v>
      </c>
      <c r="G8" s="8" t="s">
        <v>113</v>
      </c>
      <c r="H8" s="6">
        <v>776.56000000000006</v>
      </c>
      <c r="L8" t="s">
        <v>86</v>
      </c>
      <c r="M8" s="6">
        <v>84.990000000000009</v>
      </c>
      <c r="O8" s="5" t="s">
        <v>127</v>
      </c>
    </row>
    <row r="9" spans="1:16" x14ac:dyDescent="0.3">
      <c r="A9" s="5" t="s">
        <v>99</v>
      </c>
      <c r="B9" s="6">
        <v>236.09000000000003</v>
      </c>
      <c r="E9" s="1" t="s">
        <v>115</v>
      </c>
      <c r="F9" s="6">
        <v>600.22</v>
      </c>
      <c r="G9" s="8" t="s">
        <v>114</v>
      </c>
      <c r="H9" s="6">
        <v>1532.4399999999998</v>
      </c>
      <c r="L9" t="s">
        <v>32</v>
      </c>
      <c r="M9" s="6">
        <v>64.05</v>
      </c>
      <c r="O9" s="5" t="s">
        <v>100</v>
      </c>
    </row>
    <row r="10" spans="1:16" x14ac:dyDescent="0.3">
      <c r="A10" s="5" t="s">
        <v>101</v>
      </c>
      <c r="B10" s="6">
        <v>14841.679999999995</v>
      </c>
      <c r="E10" s="1" t="s">
        <v>116</v>
      </c>
      <c r="F10" s="6">
        <v>2041.8300000000011</v>
      </c>
      <c r="G10" s="8" t="s">
        <v>115</v>
      </c>
      <c r="H10" s="6">
        <v>511.15999999999997</v>
      </c>
      <c r="K10" t="s">
        <v>123</v>
      </c>
      <c r="M10" s="6">
        <v>236.09000000000003</v>
      </c>
    </row>
    <row r="11" spans="1:16" x14ac:dyDescent="0.3">
      <c r="E11" s="1" t="s">
        <v>117</v>
      </c>
      <c r="F11" s="6">
        <v>1010.9099999999999</v>
      </c>
      <c r="G11" s="8" t="s">
        <v>116</v>
      </c>
      <c r="H11" s="6">
        <v>2188.1999999999998</v>
      </c>
      <c r="K11" t="s">
        <v>97</v>
      </c>
      <c r="L11" t="s">
        <v>15</v>
      </c>
      <c r="M11" s="6">
        <v>195.34000000000003</v>
      </c>
    </row>
    <row r="12" spans="1:16" x14ac:dyDescent="0.3">
      <c r="E12" s="1" t="s">
        <v>118</v>
      </c>
      <c r="F12" s="6">
        <v>1981.9000000000005</v>
      </c>
      <c r="G12" s="8" t="s">
        <v>117</v>
      </c>
      <c r="H12" s="6">
        <v>1236.1699999999998</v>
      </c>
      <c r="L12" t="s">
        <v>6</v>
      </c>
      <c r="M12" s="6">
        <v>323.36</v>
      </c>
    </row>
    <row r="13" spans="1:16" x14ac:dyDescent="0.3">
      <c r="E13" s="1" t="s">
        <v>119</v>
      </c>
      <c r="F13" s="6">
        <v>1427.0700000000002</v>
      </c>
      <c r="G13" s="8" t="s">
        <v>118</v>
      </c>
      <c r="H13" s="6">
        <v>1395.12</v>
      </c>
      <c r="L13" t="s">
        <v>107</v>
      </c>
      <c r="M13" s="6">
        <v>3551.96</v>
      </c>
    </row>
    <row r="14" spans="1:16" x14ac:dyDescent="0.3">
      <c r="A14" s="4" t="s">
        <v>102</v>
      </c>
      <c r="B14" t="s">
        <v>106</v>
      </c>
      <c r="E14" s="1" t="s">
        <v>120</v>
      </c>
      <c r="F14" s="6">
        <v>1458.5799999999997</v>
      </c>
      <c r="G14" s="8" t="s">
        <v>119</v>
      </c>
      <c r="H14" s="6">
        <v>1580.65</v>
      </c>
      <c r="K14" t="s">
        <v>124</v>
      </c>
      <c r="M14" s="6">
        <v>4070.66</v>
      </c>
      <c r="N14" s="9"/>
    </row>
    <row r="15" spans="1:16" x14ac:dyDescent="0.3">
      <c r="A15" s="5" t="s">
        <v>17</v>
      </c>
      <c r="B15" s="6">
        <v>23315.070000000051</v>
      </c>
      <c r="E15" s="1" t="s">
        <v>121</v>
      </c>
      <c r="F15" s="6">
        <v>1338.14</v>
      </c>
      <c r="G15" s="8" t="s">
        <v>120</v>
      </c>
      <c r="H15" s="6">
        <v>1340</v>
      </c>
      <c r="K15" t="s">
        <v>104</v>
      </c>
      <c r="L15" t="s">
        <v>103</v>
      </c>
      <c r="M15" s="6">
        <v>7245.6699999999937</v>
      </c>
      <c r="N15" s="7"/>
    </row>
    <row r="16" spans="1:16" x14ac:dyDescent="0.3">
      <c r="A16" s="5" t="s">
        <v>108</v>
      </c>
      <c r="B16" s="6">
        <v>5869.0399999999991</v>
      </c>
      <c r="D16" t="s">
        <v>132</v>
      </c>
      <c r="F16" s="6">
        <v>12237.960000000001</v>
      </c>
      <c r="G16" s="8" t="s">
        <v>121</v>
      </c>
      <c r="H16" s="6">
        <v>1240.01</v>
      </c>
      <c r="K16" t="s">
        <v>125</v>
      </c>
      <c r="M16" s="6">
        <v>7245.6699999999937</v>
      </c>
      <c r="N16" s="9"/>
    </row>
    <row r="17" spans="1:17" x14ac:dyDescent="0.3">
      <c r="A17" s="5" t="s">
        <v>101</v>
      </c>
      <c r="B17" s="6">
        <v>29184.110000000052</v>
      </c>
      <c r="D17" t="s">
        <v>101</v>
      </c>
      <c r="F17" s="6">
        <v>14841.680000000002</v>
      </c>
      <c r="G17" s="5" t="s">
        <v>101</v>
      </c>
      <c r="H17" s="6">
        <v>14342.43</v>
      </c>
      <c r="K17" t="s">
        <v>127</v>
      </c>
      <c r="L17" t="s">
        <v>10</v>
      </c>
      <c r="M17" s="6">
        <v>1481.83</v>
      </c>
      <c r="N17" s="7"/>
    </row>
    <row r="18" spans="1:17" x14ac:dyDescent="0.3">
      <c r="K18" t="s">
        <v>128</v>
      </c>
      <c r="M18" s="6">
        <v>1481.83</v>
      </c>
      <c r="N18" s="9"/>
    </row>
    <row r="19" spans="1:17" x14ac:dyDescent="0.3">
      <c r="K19" t="s">
        <v>100</v>
      </c>
      <c r="L19" t="s">
        <v>44</v>
      </c>
      <c r="M19" s="6">
        <v>533.17999999999995</v>
      </c>
      <c r="N19" s="7"/>
    </row>
    <row r="20" spans="1:17" x14ac:dyDescent="0.3">
      <c r="K20" t="s">
        <v>126</v>
      </c>
      <c r="M20" s="6">
        <v>533.17999999999995</v>
      </c>
      <c r="N20" s="10"/>
    </row>
    <row r="21" spans="1:17" x14ac:dyDescent="0.3">
      <c r="A21" s="4" t="s">
        <v>129</v>
      </c>
      <c r="B21" t="s">
        <v>95</v>
      </c>
      <c r="D21" s="4" t="s">
        <v>106</v>
      </c>
      <c r="F21" s="4" t="s">
        <v>93</v>
      </c>
      <c r="K21" t="s">
        <v>101</v>
      </c>
      <c r="M21" s="6">
        <v>14841.679999999995</v>
      </c>
    </row>
    <row r="22" spans="1:17" x14ac:dyDescent="0.3">
      <c r="D22" s="4" t="s">
        <v>130</v>
      </c>
      <c r="E22" s="4" t="s">
        <v>0</v>
      </c>
      <c r="F22" t="s">
        <v>104</v>
      </c>
      <c r="G22" t="s">
        <v>97</v>
      </c>
      <c r="H22" t="s">
        <v>96</v>
      </c>
      <c r="I22" t="s">
        <v>100</v>
      </c>
      <c r="J22" t="s">
        <v>99</v>
      </c>
    </row>
    <row r="23" spans="1:17" x14ac:dyDescent="0.3">
      <c r="A23" s="4" t="s">
        <v>102</v>
      </c>
      <c r="B23" t="s">
        <v>106</v>
      </c>
      <c r="D23" t="s">
        <v>109</v>
      </c>
      <c r="E23" s="1" t="s">
        <v>110</v>
      </c>
      <c r="F23" s="6">
        <v>305.97000000000003</v>
      </c>
      <c r="G23" s="6">
        <v>493.17</v>
      </c>
      <c r="H23" s="6">
        <v>59.780000000000008</v>
      </c>
      <c r="I23" s="6">
        <v>13.48</v>
      </c>
      <c r="J23" s="6"/>
    </row>
    <row r="24" spans="1:17" x14ac:dyDescent="0.3">
      <c r="A24" s="5" t="s">
        <v>104</v>
      </c>
      <c r="B24" s="6">
        <v>7245.6699999999937</v>
      </c>
      <c r="E24" s="1" t="s">
        <v>111</v>
      </c>
      <c r="F24" s="6">
        <v>985.97</v>
      </c>
      <c r="G24" s="6">
        <v>398.81</v>
      </c>
      <c r="H24" s="6">
        <v>191.81000000000003</v>
      </c>
      <c r="I24" s="6">
        <v>35.51</v>
      </c>
      <c r="J24" s="6">
        <v>53.56</v>
      </c>
    </row>
    <row r="25" spans="1:17" x14ac:dyDescent="0.3">
      <c r="A25" s="5" t="s">
        <v>97</v>
      </c>
      <c r="B25" s="6">
        <v>4070.6600000000008</v>
      </c>
      <c r="D25" t="s">
        <v>131</v>
      </c>
      <c r="F25" s="6">
        <v>1291.94</v>
      </c>
      <c r="G25" s="6">
        <v>891.98</v>
      </c>
      <c r="H25" s="6">
        <v>251.59000000000003</v>
      </c>
      <c r="I25" s="6">
        <v>48.989999999999995</v>
      </c>
      <c r="J25" s="6">
        <v>53.56</v>
      </c>
    </row>
    <row r="26" spans="1:17" x14ac:dyDescent="0.3">
      <c r="A26" s="5" t="s">
        <v>127</v>
      </c>
      <c r="B26" s="6">
        <v>1481.83</v>
      </c>
      <c r="D26" t="s">
        <v>112</v>
      </c>
      <c r="E26" s="1" t="s">
        <v>113</v>
      </c>
      <c r="F26" s="6">
        <v>201.99</v>
      </c>
      <c r="G26" s="6">
        <v>394.40000000000003</v>
      </c>
      <c r="H26" s="6">
        <v>119.26</v>
      </c>
      <c r="I26" s="6">
        <v>40.94</v>
      </c>
      <c r="J26" s="6">
        <v>19.490000000000002</v>
      </c>
      <c r="K26" s="4" t="s">
        <v>102</v>
      </c>
    </row>
    <row r="27" spans="1:17" x14ac:dyDescent="0.3">
      <c r="A27" s="5" t="s">
        <v>96</v>
      </c>
      <c r="B27" s="6">
        <v>1274.25</v>
      </c>
      <c r="E27" s="1" t="s">
        <v>114</v>
      </c>
      <c r="F27" s="6">
        <v>465.97</v>
      </c>
      <c r="G27" s="6">
        <v>371.61</v>
      </c>
      <c r="H27" s="6">
        <v>48.65</v>
      </c>
      <c r="I27" s="6"/>
      <c r="J27" s="6">
        <v>55</v>
      </c>
      <c r="K27" s="5" t="s">
        <v>109</v>
      </c>
      <c r="O27" s="4" t="s">
        <v>94</v>
      </c>
      <c r="P27" t="s">
        <v>95</v>
      </c>
    </row>
    <row r="28" spans="1:17" x14ac:dyDescent="0.3">
      <c r="A28" s="5" t="s">
        <v>100</v>
      </c>
      <c r="B28" s="6">
        <v>533.17999999999995</v>
      </c>
      <c r="E28" s="1" t="s">
        <v>115</v>
      </c>
      <c r="F28" s="6"/>
      <c r="G28" s="6">
        <v>397.7</v>
      </c>
      <c r="H28" s="6">
        <v>91.6</v>
      </c>
      <c r="I28" s="6">
        <v>56.120000000000005</v>
      </c>
      <c r="J28" s="6"/>
      <c r="K28" s="5" t="s">
        <v>112</v>
      </c>
    </row>
    <row r="29" spans="1:17" x14ac:dyDescent="0.3">
      <c r="A29" s="5" t="s">
        <v>99</v>
      </c>
      <c r="B29" s="6">
        <v>236.09000000000003</v>
      </c>
      <c r="E29" s="1" t="s">
        <v>116</v>
      </c>
      <c r="F29" s="6">
        <v>1210.96</v>
      </c>
      <c r="G29" s="6">
        <v>434.61999999999995</v>
      </c>
      <c r="H29" s="6">
        <v>110.77000000000001</v>
      </c>
      <c r="I29" s="6">
        <v>88.63</v>
      </c>
      <c r="J29" s="6"/>
      <c r="K29" s="5" t="s">
        <v>101</v>
      </c>
      <c r="O29" s="4" t="s">
        <v>130</v>
      </c>
      <c r="P29" s="4" t="s">
        <v>0</v>
      </c>
      <c r="Q29" s="4" t="s">
        <v>93</v>
      </c>
    </row>
    <row r="30" spans="1:17" x14ac:dyDescent="0.3">
      <c r="E30" s="1" t="s">
        <v>117</v>
      </c>
      <c r="F30" s="6">
        <v>258.98</v>
      </c>
      <c r="G30" s="6">
        <v>438.46000000000004</v>
      </c>
      <c r="H30" s="6">
        <v>143.13999999999999</v>
      </c>
      <c r="I30" s="6">
        <v>107.19000000000001</v>
      </c>
      <c r="J30" s="6"/>
      <c r="O30" t="s">
        <v>109</v>
      </c>
    </row>
    <row r="31" spans="1:17" x14ac:dyDescent="0.3">
      <c r="E31" s="1" t="s">
        <v>118</v>
      </c>
      <c r="F31" s="6">
        <v>1411.94</v>
      </c>
      <c r="G31" s="6">
        <v>110.75</v>
      </c>
      <c r="H31" s="6">
        <v>140.80999999999997</v>
      </c>
      <c r="I31" s="6"/>
      <c r="J31" s="6">
        <v>6</v>
      </c>
      <c r="O31" t="s">
        <v>112</v>
      </c>
    </row>
    <row r="32" spans="1:17" x14ac:dyDescent="0.3">
      <c r="E32" s="1" t="s">
        <v>119</v>
      </c>
      <c r="F32" s="6">
        <v>831.95</v>
      </c>
      <c r="G32" s="6">
        <v>363.75</v>
      </c>
      <c r="H32" s="6">
        <v>105.39</v>
      </c>
      <c r="I32" s="6">
        <v>85</v>
      </c>
      <c r="J32" s="6"/>
      <c r="O32" t="s">
        <v>101</v>
      </c>
    </row>
    <row r="33" spans="4:10" x14ac:dyDescent="0.3">
      <c r="E33" s="1" t="s">
        <v>120</v>
      </c>
      <c r="F33" s="6">
        <v>563.98</v>
      </c>
      <c r="G33" s="6">
        <v>650.15</v>
      </c>
      <c r="H33" s="6">
        <v>133.57</v>
      </c>
      <c r="I33" s="6">
        <v>76.83</v>
      </c>
      <c r="J33" s="6">
        <v>6.05</v>
      </c>
    </row>
    <row r="34" spans="4:10" x14ac:dyDescent="0.3">
      <c r="E34" s="1" t="s">
        <v>121</v>
      </c>
      <c r="F34" s="6">
        <v>1007.96</v>
      </c>
      <c r="G34" s="6">
        <v>17.240000000000002</v>
      </c>
      <c r="H34" s="6">
        <v>129.47</v>
      </c>
      <c r="I34" s="6">
        <v>29.480000000000004</v>
      </c>
      <c r="J34" s="6">
        <v>95.990000000000009</v>
      </c>
    </row>
    <row r="35" spans="4:10" x14ac:dyDescent="0.3">
      <c r="D35" t="s">
        <v>132</v>
      </c>
      <c r="F35" s="6">
        <v>5953.7300000000005</v>
      </c>
      <c r="G35" s="6">
        <v>3178.68</v>
      </c>
      <c r="H35" s="6">
        <v>1022.6599999999999</v>
      </c>
      <c r="I35" s="6">
        <v>484.19</v>
      </c>
      <c r="J35" s="6">
        <v>182.53000000000003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ublished="0"/>
  <dimension ref="A1:J548"/>
  <sheetViews>
    <sheetView topLeftCell="A2" workbookViewId="0">
      <selection activeCell="O40" sqref="O40"/>
    </sheetView>
  </sheetViews>
  <sheetFormatPr defaultRowHeight="14.4" x14ac:dyDescent="0.3"/>
  <cols>
    <col min="1" max="1" width="10.33203125" bestFit="1" customWidth="1"/>
    <col min="2" max="2" width="27.44140625" customWidth="1"/>
    <col min="3" max="3" width="20.21875" bestFit="1" customWidth="1"/>
    <col min="4" max="5" width="15" customWidth="1"/>
    <col min="6" max="6" width="14.6640625" customWidth="1"/>
    <col min="7" max="7" width="13" customWidth="1"/>
    <col min="8" max="8" width="18.88671875" bestFit="1" customWidth="1"/>
    <col min="9" max="9" width="19.21875" bestFit="1" customWidth="1"/>
    <col min="10" max="10" width="15" customWidth="1"/>
  </cols>
  <sheetData>
    <row r="1" spans="1:10" x14ac:dyDescent="0.3">
      <c r="A1" s="2" t="s">
        <v>0</v>
      </c>
      <c r="B1" s="2" t="s">
        <v>1</v>
      </c>
      <c r="C1" s="2" t="s">
        <v>2</v>
      </c>
      <c r="D1" s="2" t="s">
        <v>3</v>
      </c>
      <c r="E1" s="2" t="s">
        <v>105</v>
      </c>
      <c r="F1" s="2" t="s">
        <v>4</v>
      </c>
      <c r="G1" s="2" t="s">
        <v>90</v>
      </c>
      <c r="H1" s="2" t="s">
        <v>91</v>
      </c>
      <c r="I1" s="2" t="s">
        <v>93</v>
      </c>
      <c r="J1" s="3" t="s">
        <v>94</v>
      </c>
    </row>
    <row r="2" spans="1:10" x14ac:dyDescent="0.3">
      <c r="A2" s="1">
        <v>44678</v>
      </c>
      <c r="B2" t="s">
        <v>19</v>
      </c>
      <c r="C2" t="s">
        <v>17</v>
      </c>
      <c r="D2">
        <v>-536.99</v>
      </c>
      <c r="E2">
        <f>ABS(Transaction[[#This Row],[Amount (GBP)]])</f>
        <v>536.99</v>
      </c>
      <c r="F2">
        <v>14.1</v>
      </c>
      <c r="G2" t="str">
        <f t="shared" ref="G2:G65" si="0">IF(SIGN(D2)&lt;0,"Debit","credit")</f>
        <v>Debit</v>
      </c>
      <c r="H2" t="s">
        <v>103</v>
      </c>
      <c r="I2" t="str">
        <f>VLOOKUP(Transaction[[#This Row],[Subcategory]],Data_Validation[#All],2,FALSE)</f>
        <v>Loan Payment</v>
      </c>
      <c r="J2" t="str">
        <f>VLOOKUP(Transaction[[#This Row],[Subcategory]],Data_Validation[#All],3,FALSE)</f>
        <v>EXPENSE</v>
      </c>
    </row>
    <row r="3" spans="1:10" x14ac:dyDescent="0.3">
      <c r="A3" s="1">
        <v>44652</v>
      </c>
      <c r="B3" t="s">
        <v>7</v>
      </c>
      <c r="C3" t="s">
        <v>108</v>
      </c>
      <c r="D3">
        <v>520</v>
      </c>
      <c r="E3">
        <f>ABS(Transaction[[#This Row],[Amount (GBP)]])</f>
        <v>520</v>
      </c>
      <c r="F3">
        <v>650.76</v>
      </c>
      <c r="G3" t="str">
        <f t="shared" si="0"/>
        <v>credit</v>
      </c>
      <c r="H3" t="s">
        <v>8</v>
      </c>
      <c r="I3" t="str">
        <f>VLOOKUP(Transaction[[#This Row],[Subcategory]],Data_Validation[#All],2,FALSE)</f>
        <v>Salary</v>
      </c>
      <c r="J3" t="str">
        <f>VLOOKUP(Transaction[[#This Row],[Subcategory]],Data_Validation[#All],3,FALSE)</f>
        <v>INCOME</v>
      </c>
    </row>
    <row r="4" spans="1:10" x14ac:dyDescent="0.3">
      <c r="A4" s="1">
        <v>44508</v>
      </c>
      <c r="B4" t="s">
        <v>7</v>
      </c>
      <c r="C4" t="s">
        <v>108</v>
      </c>
      <c r="D4">
        <v>500</v>
      </c>
      <c r="E4">
        <f>ABS(Transaction[[#This Row],[Amount (GBP)]])</f>
        <v>500</v>
      </c>
      <c r="F4">
        <v>549.16</v>
      </c>
      <c r="G4" t="str">
        <f t="shared" si="0"/>
        <v>credit</v>
      </c>
      <c r="H4" t="s">
        <v>8</v>
      </c>
      <c r="I4" t="str">
        <f>VLOOKUP(Transaction[[#This Row],[Subcategory]],Data_Validation[#All],2,FALSE)</f>
        <v>Salary</v>
      </c>
      <c r="J4" t="str">
        <f>VLOOKUP(Transaction[[#This Row],[Subcategory]],Data_Validation[#All],3,FALSE)</f>
        <v>INCOME</v>
      </c>
    </row>
    <row r="5" spans="1:10" x14ac:dyDescent="0.3">
      <c r="A5" s="1">
        <v>44546</v>
      </c>
      <c r="B5" t="s">
        <v>7</v>
      </c>
      <c r="C5" t="s">
        <v>108</v>
      </c>
      <c r="D5">
        <v>500</v>
      </c>
      <c r="E5">
        <f>ABS(Transaction[[#This Row],[Amount (GBP)]])</f>
        <v>500</v>
      </c>
      <c r="F5">
        <v>527.09</v>
      </c>
      <c r="G5" t="str">
        <f t="shared" si="0"/>
        <v>credit</v>
      </c>
      <c r="H5" t="s">
        <v>8</v>
      </c>
      <c r="I5" t="str">
        <f>VLOOKUP(Transaction[[#This Row],[Subcategory]],Data_Validation[#All],2,FALSE)</f>
        <v>Salary</v>
      </c>
      <c r="J5" t="str">
        <f>VLOOKUP(Transaction[[#This Row],[Subcategory]],Data_Validation[#All],3,FALSE)</f>
        <v>INCOME</v>
      </c>
    </row>
    <row r="6" spans="1:10" x14ac:dyDescent="0.3">
      <c r="A6" s="1">
        <v>44548</v>
      </c>
      <c r="B6" t="s">
        <v>7</v>
      </c>
      <c r="C6" t="s">
        <v>108</v>
      </c>
      <c r="D6">
        <v>500</v>
      </c>
      <c r="E6">
        <f>ABS(Transaction[[#This Row],[Amount (GBP)]])</f>
        <v>500</v>
      </c>
      <c r="F6">
        <v>530.21</v>
      </c>
      <c r="G6" t="str">
        <f t="shared" si="0"/>
        <v>credit</v>
      </c>
      <c r="H6" t="s">
        <v>8</v>
      </c>
      <c r="I6" t="str">
        <f>VLOOKUP(Transaction[[#This Row],[Subcategory]],Data_Validation[#All],2,FALSE)</f>
        <v>Salary</v>
      </c>
      <c r="J6" t="str">
        <f>VLOOKUP(Transaction[[#This Row],[Subcategory]],Data_Validation[#All],3,FALSE)</f>
        <v>INCOME</v>
      </c>
    </row>
    <row r="7" spans="1:10" x14ac:dyDescent="0.3">
      <c r="A7" s="1">
        <v>44613</v>
      </c>
      <c r="B7" t="s">
        <v>7</v>
      </c>
      <c r="C7" t="s">
        <v>108</v>
      </c>
      <c r="D7">
        <v>500</v>
      </c>
      <c r="E7">
        <f>ABS(Transaction[[#This Row],[Amount (GBP)]])</f>
        <v>500</v>
      </c>
      <c r="F7">
        <v>607.70000000000005</v>
      </c>
      <c r="G7" t="str">
        <f t="shared" si="0"/>
        <v>credit</v>
      </c>
      <c r="H7" t="s">
        <v>8</v>
      </c>
      <c r="I7" t="str">
        <f>VLOOKUP(Transaction[[#This Row],[Subcategory]],Data_Validation[#All],2,FALSE)</f>
        <v>Salary</v>
      </c>
      <c r="J7" t="str">
        <f>VLOOKUP(Transaction[[#This Row],[Subcategory]],Data_Validation[#All],3,FALSE)</f>
        <v>INCOME</v>
      </c>
    </row>
    <row r="8" spans="1:10" x14ac:dyDescent="0.3">
      <c r="A8" s="1">
        <v>44547</v>
      </c>
      <c r="B8" t="s">
        <v>19</v>
      </c>
      <c r="C8" t="s">
        <v>17</v>
      </c>
      <c r="D8">
        <v>-481.99</v>
      </c>
      <c r="E8">
        <f>ABS(Transaction[[#This Row],[Amount (GBP)]])</f>
        <v>481.99</v>
      </c>
      <c r="F8">
        <v>45.1</v>
      </c>
      <c r="G8" t="str">
        <f t="shared" si="0"/>
        <v>Debit</v>
      </c>
      <c r="H8" t="s">
        <v>103</v>
      </c>
      <c r="I8" t="str">
        <f>VLOOKUP(Transaction[[#This Row],[Subcategory]],Data_Validation[#All],2,FALSE)</f>
        <v>Loan Payment</v>
      </c>
      <c r="J8" t="str">
        <f>VLOOKUP(Transaction[[#This Row],[Subcategory]],Data_Validation[#All],3,FALSE)</f>
        <v>EXPENSE</v>
      </c>
    </row>
    <row r="9" spans="1:10" x14ac:dyDescent="0.3">
      <c r="A9" s="1">
        <v>44508</v>
      </c>
      <c r="B9" t="s">
        <v>14</v>
      </c>
      <c r="C9" t="s">
        <v>17</v>
      </c>
      <c r="D9">
        <v>-453.17</v>
      </c>
      <c r="E9">
        <f>ABS(Transaction[[#This Row],[Amount (GBP)]])</f>
        <v>453.17</v>
      </c>
      <c r="F9">
        <v>95.99</v>
      </c>
      <c r="G9" t="str">
        <f t="shared" si="0"/>
        <v>Debit</v>
      </c>
      <c r="H9" t="s">
        <v>107</v>
      </c>
      <c r="I9" t="str">
        <f>VLOOKUP(Transaction[[#This Row],[Subcategory]],Data_Validation[#All],2,FALSE)</f>
        <v>Living Expenses</v>
      </c>
      <c r="J9" t="str">
        <f>VLOOKUP(Transaction[[#This Row],[Subcategory]],Data_Validation[#All],3,FALSE)</f>
        <v>EXPENSE</v>
      </c>
    </row>
    <row r="10" spans="1:10" x14ac:dyDescent="0.3">
      <c r="A10" s="1">
        <v>44666</v>
      </c>
      <c r="B10" t="s">
        <v>19</v>
      </c>
      <c r="C10" t="s">
        <v>17</v>
      </c>
      <c r="D10">
        <v>-451.99</v>
      </c>
      <c r="E10">
        <f>ABS(Transaction[[#This Row],[Amount (GBP)]])</f>
        <v>451.99</v>
      </c>
      <c r="F10">
        <v>11.16</v>
      </c>
      <c r="G10" t="str">
        <f t="shared" si="0"/>
        <v>Debit</v>
      </c>
      <c r="H10" t="s">
        <v>103</v>
      </c>
      <c r="I10" t="str">
        <f>VLOOKUP(Transaction[[#This Row],[Subcategory]],Data_Validation[#All],2,FALSE)</f>
        <v>Loan Payment</v>
      </c>
      <c r="J10" t="str">
        <f>VLOOKUP(Transaction[[#This Row],[Subcategory]],Data_Validation[#All],3,FALSE)</f>
        <v>EXPENSE</v>
      </c>
    </row>
    <row r="11" spans="1:10" x14ac:dyDescent="0.3">
      <c r="A11" s="1">
        <v>44713</v>
      </c>
      <c r="B11" t="s">
        <v>19</v>
      </c>
      <c r="C11" t="s">
        <v>17</v>
      </c>
      <c r="D11">
        <v>-451.99</v>
      </c>
      <c r="E11">
        <f>ABS(Transaction[[#This Row],[Amount (GBP)]])</f>
        <v>451.99</v>
      </c>
      <c r="F11">
        <v>135.68</v>
      </c>
      <c r="G11" t="str">
        <f t="shared" si="0"/>
        <v>Debit</v>
      </c>
      <c r="H11" t="s">
        <v>103</v>
      </c>
      <c r="I11" t="str">
        <f>VLOOKUP(Transaction[[#This Row],[Subcategory]],Data_Validation[#All],2,FALSE)</f>
        <v>Loan Payment</v>
      </c>
      <c r="J11" t="str">
        <f>VLOOKUP(Transaction[[#This Row],[Subcategory]],Data_Validation[#All],3,FALSE)</f>
        <v>EXPENSE</v>
      </c>
    </row>
    <row r="12" spans="1:10" x14ac:dyDescent="0.3">
      <c r="A12" s="1">
        <v>44803</v>
      </c>
      <c r="B12" t="s">
        <v>19</v>
      </c>
      <c r="C12" t="s">
        <v>17</v>
      </c>
      <c r="D12">
        <v>-451.99</v>
      </c>
      <c r="E12">
        <f>ABS(Transaction[[#This Row],[Amount (GBP)]])</f>
        <v>451.99</v>
      </c>
      <c r="F12">
        <v>45.93</v>
      </c>
      <c r="G12" t="str">
        <f t="shared" si="0"/>
        <v>Debit</v>
      </c>
      <c r="H12" t="s">
        <v>103</v>
      </c>
      <c r="I12" t="str">
        <f>VLOOKUP(Transaction[[#This Row],[Subcategory]],Data_Validation[#All],2,FALSE)</f>
        <v>Loan Payment</v>
      </c>
      <c r="J12" t="str">
        <f>VLOOKUP(Transaction[[#This Row],[Subcategory]],Data_Validation[#All],3,FALSE)</f>
        <v>EXPENSE</v>
      </c>
    </row>
    <row r="13" spans="1:10" x14ac:dyDescent="0.3">
      <c r="A13" s="1">
        <v>44806</v>
      </c>
      <c r="B13" t="s">
        <v>19</v>
      </c>
      <c r="C13" t="s">
        <v>17</v>
      </c>
      <c r="D13">
        <v>-451.99</v>
      </c>
      <c r="E13">
        <f>ABS(Transaction[[#This Row],[Amount (GBP)]])</f>
        <v>451.99</v>
      </c>
      <c r="F13">
        <v>29.93</v>
      </c>
      <c r="G13" t="str">
        <f t="shared" si="0"/>
        <v>Debit</v>
      </c>
      <c r="H13" t="s">
        <v>103</v>
      </c>
      <c r="I13" t="str">
        <f>VLOOKUP(Transaction[[#This Row],[Subcategory]],Data_Validation[#All],2,FALSE)</f>
        <v>Loan Payment</v>
      </c>
      <c r="J13" t="str">
        <f>VLOOKUP(Transaction[[#This Row],[Subcategory]],Data_Validation[#All],3,FALSE)</f>
        <v>EXPENSE</v>
      </c>
    </row>
    <row r="14" spans="1:10" x14ac:dyDescent="0.3">
      <c r="A14" s="1">
        <v>44674</v>
      </c>
      <c r="B14" t="s">
        <v>7</v>
      </c>
      <c r="C14" t="s">
        <v>108</v>
      </c>
      <c r="D14">
        <v>450</v>
      </c>
      <c r="E14">
        <f>ABS(Transaction[[#This Row],[Amount (GBP)]])</f>
        <v>450</v>
      </c>
      <c r="F14">
        <v>541.03</v>
      </c>
      <c r="G14" t="str">
        <f t="shared" si="0"/>
        <v>credit</v>
      </c>
      <c r="H14" t="s">
        <v>8</v>
      </c>
      <c r="I14" t="str">
        <f>VLOOKUP(Transaction[[#This Row],[Subcategory]],Data_Validation[#All],2,FALSE)</f>
        <v>Salary</v>
      </c>
      <c r="J14" t="str">
        <f>VLOOKUP(Transaction[[#This Row],[Subcategory]],Data_Validation[#All],3,FALSE)</f>
        <v>INCOME</v>
      </c>
    </row>
    <row r="15" spans="1:10" x14ac:dyDescent="0.3">
      <c r="A15" s="1">
        <v>44549</v>
      </c>
      <c r="B15" t="s">
        <v>19</v>
      </c>
      <c r="C15" t="s">
        <v>17</v>
      </c>
      <c r="D15">
        <v>-401.99</v>
      </c>
      <c r="E15">
        <f>ABS(Transaction[[#This Row],[Amount (GBP)]])</f>
        <v>401.99</v>
      </c>
      <c r="F15">
        <v>116.72</v>
      </c>
      <c r="G15" t="str">
        <f t="shared" si="0"/>
        <v>Debit</v>
      </c>
      <c r="H15" t="s">
        <v>103</v>
      </c>
      <c r="I15" t="str">
        <f>VLOOKUP(Transaction[[#This Row],[Subcategory]],Data_Validation[#All],2,FALSE)</f>
        <v>Loan Payment</v>
      </c>
      <c r="J15" t="str">
        <f>VLOOKUP(Transaction[[#This Row],[Subcategory]],Data_Validation[#All],3,FALSE)</f>
        <v>EXPENSE</v>
      </c>
    </row>
    <row r="16" spans="1:10" x14ac:dyDescent="0.3">
      <c r="A16" s="1">
        <v>44729</v>
      </c>
      <c r="B16" t="s">
        <v>19</v>
      </c>
      <c r="C16" t="s">
        <v>17</v>
      </c>
      <c r="D16">
        <v>-401.99</v>
      </c>
      <c r="E16">
        <f>ABS(Transaction[[#This Row],[Amount (GBP)]])</f>
        <v>401.99</v>
      </c>
      <c r="F16">
        <v>25.09</v>
      </c>
      <c r="G16" t="str">
        <f t="shared" si="0"/>
        <v>Debit</v>
      </c>
      <c r="H16" t="s">
        <v>103</v>
      </c>
      <c r="I16" t="str">
        <f>VLOOKUP(Transaction[[#This Row],[Subcategory]],Data_Validation[#All],2,FALSE)</f>
        <v>Loan Payment</v>
      </c>
      <c r="J16" t="str">
        <f>VLOOKUP(Transaction[[#This Row],[Subcategory]],Data_Validation[#All],3,FALSE)</f>
        <v>EXPENSE</v>
      </c>
    </row>
    <row r="17" spans="1:10" x14ac:dyDescent="0.3">
      <c r="A17" s="1">
        <v>44574</v>
      </c>
      <c r="B17" t="s">
        <v>7</v>
      </c>
      <c r="C17" t="s">
        <v>108</v>
      </c>
      <c r="D17">
        <v>400</v>
      </c>
      <c r="E17">
        <f>ABS(Transaction[[#This Row],[Amount (GBP)]])</f>
        <v>400</v>
      </c>
      <c r="F17">
        <v>432.7</v>
      </c>
      <c r="G17" t="str">
        <f t="shared" si="0"/>
        <v>credit</v>
      </c>
      <c r="H17" t="s">
        <v>8</v>
      </c>
      <c r="I17" t="str">
        <f>VLOOKUP(Transaction[[#This Row],[Subcategory]],Data_Validation[#All],2,FALSE)</f>
        <v>Salary</v>
      </c>
      <c r="J17" t="str">
        <f>VLOOKUP(Transaction[[#This Row],[Subcategory]],Data_Validation[#All],3,FALSE)</f>
        <v>INCOME</v>
      </c>
    </row>
    <row r="18" spans="1:10" x14ac:dyDescent="0.3">
      <c r="A18" s="1">
        <v>44711</v>
      </c>
      <c r="B18" t="s">
        <v>65</v>
      </c>
      <c r="C18" t="s">
        <v>17</v>
      </c>
      <c r="D18">
        <v>400</v>
      </c>
      <c r="E18">
        <f>ABS(Transaction[[#This Row],[Amount (GBP)]])</f>
        <v>400</v>
      </c>
      <c r="F18">
        <v>442.28</v>
      </c>
      <c r="G18" t="str">
        <f t="shared" si="0"/>
        <v>credit</v>
      </c>
      <c r="H18" t="s">
        <v>8</v>
      </c>
      <c r="I18" t="str">
        <f>VLOOKUP(Transaction[[#This Row],[Subcategory]],Data_Validation[#All],2,FALSE)</f>
        <v>Salary</v>
      </c>
      <c r="J18" t="str">
        <f>VLOOKUP(Transaction[[#This Row],[Subcategory]],Data_Validation[#All],3,FALSE)</f>
        <v>INCOME</v>
      </c>
    </row>
    <row r="19" spans="1:10" x14ac:dyDescent="0.3">
      <c r="A19" s="1">
        <v>44803</v>
      </c>
      <c r="B19" t="s">
        <v>7</v>
      </c>
      <c r="C19" t="s">
        <v>108</v>
      </c>
      <c r="D19">
        <v>400</v>
      </c>
      <c r="E19">
        <f>ABS(Transaction[[#This Row],[Amount (GBP)]])</f>
        <v>400</v>
      </c>
      <c r="F19">
        <v>435.17</v>
      </c>
      <c r="G19" t="str">
        <f t="shared" si="0"/>
        <v>credit</v>
      </c>
      <c r="H19" t="s">
        <v>8</v>
      </c>
      <c r="I19" t="str">
        <f>VLOOKUP(Transaction[[#This Row],[Subcategory]],Data_Validation[#All],2,FALSE)</f>
        <v>Salary</v>
      </c>
      <c r="J19" t="str">
        <f>VLOOKUP(Transaction[[#This Row],[Subcategory]],Data_Validation[#All],3,FALSE)</f>
        <v>INCOME</v>
      </c>
    </row>
    <row r="20" spans="1:10" x14ac:dyDescent="0.3">
      <c r="A20" s="1">
        <v>44805</v>
      </c>
      <c r="B20" t="s">
        <v>65</v>
      </c>
      <c r="C20" t="s">
        <v>17</v>
      </c>
      <c r="D20">
        <v>400</v>
      </c>
      <c r="E20">
        <f>ABS(Transaction[[#This Row],[Amount (GBP)]])</f>
        <v>400</v>
      </c>
      <c r="F20">
        <v>493.9</v>
      </c>
      <c r="G20" t="str">
        <f t="shared" si="0"/>
        <v>credit</v>
      </c>
      <c r="H20" t="s">
        <v>8</v>
      </c>
      <c r="I20" t="str">
        <f>VLOOKUP(Transaction[[#This Row],[Subcategory]],Data_Validation[#All],2,FALSE)</f>
        <v>Salary</v>
      </c>
      <c r="J20" t="str">
        <f>VLOOKUP(Transaction[[#This Row],[Subcategory]],Data_Validation[#All],3,FALSE)</f>
        <v>INCOME</v>
      </c>
    </row>
    <row r="21" spans="1:10" x14ac:dyDescent="0.3">
      <c r="A21" s="1">
        <v>44753</v>
      </c>
      <c r="B21" t="s">
        <v>19</v>
      </c>
      <c r="C21" t="s">
        <v>17</v>
      </c>
      <c r="D21">
        <v>-381.99</v>
      </c>
      <c r="E21">
        <f>ABS(Transaction[[#This Row],[Amount (GBP)]])</f>
        <v>381.99</v>
      </c>
      <c r="F21">
        <v>152.46</v>
      </c>
      <c r="G21" t="str">
        <f t="shared" si="0"/>
        <v>Debit</v>
      </c>
      <c r="H21" t="s">
        <v>103</v>
      </c>
      <c r="I21" t="str">
        <f>VLOOKUP(Transaction[[#This Row],[Subcategory]],Data_Validation[#All],2,FALSE)</f>
        <v>Loan Payment</v>
      </c>
      <c r="J21" t="str">
        <f>VLOOKUP(Transaction[[#This Row],[Subcategory]],Data_Validation[#All],3,FALSE)</f>
        <v>EXPENSE</v>
      </c>
    </row>
    <row r="22" spans="1:10" x14ac:dyDescent="0.3">
      <c r="A22" s="1">
        <v>44540</v>
      </c>
      <c r="B22" t="s">
        <v>14</v>
      </c>
      <c r="C22" t="s">
        <v>17</v>
      </c>
      <c r="D22">
        <v>-365.41</v>
      </c>
      <c r="E22">
        <f>ABS(Transaction[[#This Row],[Amount (GBP)]])</f>
        <v>365.41</v>
      </c>
      <c r="F22">
        <v>119.98</v>
      </c>
      <c r="G22" t="str">
        <f t="shared" si="0"/>
        <v>Debit</v>
      </c>
      <c r="H22" t="s">
        <v>107</v>
      </c>
      <c r="I22" t="str">
        <f>VLOOKUP(Transaction[[#This Row],[Subcategory]],Data_Validation[#All],2,FALSE)</f>
        <v>Living Expenses</v>
      </c>
      <c r="J22" t="str">
        <f>VLOOKUP(Transaction[[#This Row],[Subcategory]],Data_Validation[#All],3,FALSE)</f>
        <v>EXPENSE</v>
      </c>
    </row>
    <row r="23" spans="1:10" x14ac:dyDescent="0.3">
      <c r="A23" s="1">
        <v>44574</v>
      </c>
      <c r="B23" t="s">
        <v>14</v>
      </c>
      <c r="C23" t="s">
        <v>17</v>
      </c>
      <c r="D23">
        <v>-365.41</v>
      </c>
      <c r="E23">
        <f>ABS(Transaction[[#This Row],[Amount (GBP)]])</f>
        <v>365.41</v>
      </c>
      <c r="F23">
        <v>67.290000000000006</v>
      </c>
      <c r="G23" t="str">
        <f t="shared" si="0"/>
        <v>Debit</v>
      </c>
      <c r="H23" t="s">
        <v>107</v>
      </c>
      <c r="I23" t="str">
        <f>VLOOKUP(Transaction[[#This Row],[Subcategory]],Data_Validation[#All],2,FALSE)</f>
        <v>Living Expenses</v>
      </c>
      <c r="J23" t="str">
        <f>VLOOKUP(Transaction[[#This Row],[Subcategory]],Data_Validation[#All],3,FALSE)</f>
        <v>EXPENSE</v>
      </c>
    </row>
    <row r="24" spans="1:10" x14ac:dyDescent="0.3">
      <c r="A24" s="1">
        <v>44613</v>
      </c>
      <c r="B24" t="s">
        <v>14</v>
      </c>
      <c r="C24" t="s">
        <v>17</v>
      </c>
      <c r="D24">
        <v>-365.41</v>
      </c>
      <c r="E24">
        <f>ABS(Transaction[[#This Row],[Amount (GBP)]])</f>
        <v>365.41</v>
      </c>
      <c r="F24">
        <v>242.29</v>
      </c>
      <c r="G24" t="str">
        <f t="shared" si="0"/>
        <v>Debit</v>
      </c>
      <c r="H24" t="s">
        <v>107</v>
      </c>
      <c r="I24" t="str">
        <f>VLOOKUP(Transaction[[#This Row],[Subcategory]],Data_Validation[#All],2,FALSE)</f>
        <v>Living Expenses</v>
      </c>
      <c r="J24" t="str">
        <f>VLOOKUP(Transaction[[#This Row],[Subcategory]],Data_Validation[#All],3,FALSE)</f>
        <v>EXPENSE</v>
      </c>
    </row>
    <row r="25" spans="1:10" x14ac:dyDescent="0.3">
      <c r="A25" s="1">
        <v>44645</v>
      </c>
      <c r="B25" t="s">
        <v>14</v>
      </c>
      <c r="C25" t="s">
        <v>17</v>
      </c>
      <c r="D25">
        <v>-365.41</v>
      </c>
      <c r="E25">
        <f>ABS(Transaction[[#This Row],[Amount (GBP)]])</f>
        <v>365.41</v>
      </c>
      <c r="F25">
        <v>37.11</v>
      </c>
      <c r="G25" t="str">
        <f t="shared" si="0"/>
        <v>Debit</v>
      </c>
      <c r="H25" t="s">
        <v>107</v>
      </c>
      <c r="I25" t="str">
        <f>VLOOKUP(Transaction[[#This Row],[Subcategory]],Data_Validation[#All],2,FALSE)</f>
        <v>Living Expenses</v>
      </c>
      <c r="J25" t="str">
        <f>VLOOKUP(Transaction[[#This Row],[Subcategory]],Data_Validation[#All],3,FALSE)</f>
        <v>EXPENSE</v>
      </c>
    </row>
    <row r="26" spans="1:10" x14ac:dyDescent="0.3">
      <c r="A26" s="1">
        <v>44674</v>
      </c>
      <c r="B26" t="s">
        <v>14</v>
      </c>
      <c r="C26" t="s">
        <v>17</v>
      </c>
      <c r="D26">
        <v>-365.41</v>
      </c>
      <c r="E26">
        <f>ABS(Transaction[[#This Row],[Amount (GBP)]])</f>
        <v>365.41</v>
      </c>
      <c r="F26">
        <v>172.47</v>
      </c>
      <c r="G26" t="str">
        <f t="shared" si="0"/>
        <v>Debit</v>
      </c>
      <c r="H26" t="s">
        <v>107</v>
      </c>
      <c r="I26" t="str">
        <f>VLOOKUP(Transaction[[#This Row],[Subcategory]],Data_Validation[#All],2,FALSE)</f>
        <v>Living Expenses</v>
      </c>
      <c r="J26" t="str">
        <f>VLOOKUP(Transaction[[#This Row],[Subcategory]],Data_Validation[#All],3,FALSE)</f>
        <v>EXPENSE</v>
      </c>
    </row>
    <row r="27" spans="1:10" x14ac:dyDescent="0.3">
      <c r="A27" s="1">
        <v>44701</v>
      </c>
      <c r="B27" t="s">
        <v>14</v>
      </c>
      <c r="C27" t="s">
        <v>17</v>
      </c>
      <c r="D27">
        <v>-365.41</v>
      </c>
      <c r="E27">
        <f>ABS(Transaction[[#This Row],[Amount (GBP)]])</f>
        <v>365.41</v>
      </c>
      <c r="F27">
        <v>28.94</v>
      </c>
      <c r="G27" t="str">
        <f t="shared" si="0"/>
        <v>Debit</v>
      </c>
      <c r="H27" t="s">
        <v>107</v>
      </c>
      <c r="I27" t="str">
        <f>VLOOKUP(Transaction[[#This Row],[Subcategory]],Data_Validation[#All],2,FALSE)</f>
        <v>Living Expenses</v>
      </c>
      <c r="J27" t="str">
        <f>VLOOKUP(Transaction[[#This Row],[Subcategory]],Data_Validation[#All],3,FALSE)</f>
        <v>EXPENSE</v>
      </c>
    </row>
    <row r="28" spans="1:10" x14ac:dyDescent="0.3">
      <c r="A28" s="1">
        <v>44701</v>
      </c>
      <c r="B28" t="s">
        <v>65</v>
      </c>
      <c r="C28" t="s">
        <v>17</v>
      </c>
      <c r="D28">
        <v>365</v>
      </c>
      <c r="E28">
        <f>ABS(Transaction[[#This Row],[Amount (GBP)]])</f>
        <v>365</v>
      </c>
      <c r="F28">
        <v>394.35</v>
      </c>
      <c r="G28" t="str">
        <f t="shared" si="0"/>
        <v>credit</v>
      </c>
      <c r="H28" t="s">
        <v>8</v>
      </c>
      <c r="I28" t="str">
        <f>VLOOKUP(Transaction[[#This Row],[Subcategory]],Data_Validation[#All],2,FALSE)</f>
        <v>Salary</v>
      </c>
      <c r="J28" t="str">
        <f>VLOOKUP(Transaction[[#This Row],[Subcategory]],Data_Validation[#All],3,FALSE)</f>
        <v>INCOME</v>
      </c>
    </row>
    <row r="29" spans="1:10" x14ac:dyDescent="0.3">
      <c r="A29" s="1">
        <v>44753</v>
      </c>
      <c r="B29" t="s">
        <v>65</v>
      </c>
      <c r="C29" t="s">
        <v>17</v>
      </c>
      <c r="D29">
        <v>350</v>
      </c>
      <c r="E29">
        <f>ABS(Transaction[[#This Row],[Amount (GBP)]])</f>
        <v>350</v>
      </c>
      <c r="F29">
        <v>398.94</v>
      </c>
      <c r="G29" t="str">
        <f t="shared" si="0"/>
        <v>credit</v>
      </c>
      <c r="H29" t="s">
        <v>8</v>
      </c>
      <c r="I29" t="str">
        <f>VLOOKUP(Transaction[[#This Row],[Subcategory]],Data_Validation[#All],2,FALSE)</f>
        <v>Salary</v>
      </c>
      <c r="J29" t="str">
        <f>VLOOKUP(Transaction[[#This Row],[Subcategory]],Data_Validation[#All],3,FALSE)</f>
        <v>INCOME</v>
      </c>
    </row>
    <row r="30" spans="1:10" x14ac:dyDescent="0.3">
      <c r="A30" s="1">
        <v>44776</v>
      </c>
      <c r="B30" t="s">
        <v>74</v>
      </c>
      <c r="C30" t="s">
        <v>17</v>
      </c>
      <c r="D30">
        <v>-303.33</v>
      </c>
      <c r="E30">
        <f>ABS(Transaction[[#This Row],[Amount (GBP)]])</f>
        <v>303.33</v>
      </c>
      <c r="F30">
        <v>45.42</v>
      </c>
      <c r="G30" t="str">
        <f t="shared" si="0"/>
        <v>Debit</v>
      </c>
      <c r="H30" t="s">
        <v>107</v>
      </c>
      <c r="I30" t="str">
        <f>VLOOKUP(Transaction[[#This Row],[Subcategory]],Data_Validation[#All],2,FALSE)</f>
        <v>Living Expenses</v>
      </c>
      <c r="J30" t="str">
        <f>VLOOKUP(Transaction[[#This Row],[Subcategory]],Data_Validation[#All],3,FALSE)</f>
        <v>EXPENSE</v>
      </c>
    </row>
    <row r="31" spans="1:10" x14ac:dyDescent="0.3">
      <c r="A31" s="1">
        <v>44804</v>
      </c>
      <c r="B31" t="s">
        <v>74</v>
      </c>
      <c r="C31" t="s">
        <v>17</v>
      </c>
      <c r="D31">
        <v>-303</v>
      </c>
      <c r="E31">
        <f>ABS(Transaction[[#This Row],[Amount (GBP)]])</f>
        <v>303</v>
      </c>
      <c r="F31">
        <v>93.89</v>
      </c>
      <c r="G31" t="str">
        <f t="shared" si="0"/>
        <v>Debit</v>
      </c>
      <c r="H31" t="s">
        <v>107</v>
      </c>
      <c r="I31" t="str">
        <f>VLOOKUP(Transaction[[#This Row],[Subcategory]],Data_Validation[#All],2,FALSE)</f>
        <v>Living Expenses</v>
      </c>
      <c r="J31" t="str">
        <f>VLOOKUP(Transaction[[#This Row],[Subcategory]],Data_Validation[#All],3,FALSE)</f>
        <v>EXPENSE</v>
      </c>
    </row>
    <row r="32" spans="1:10" x14ac:dyDescent="0.3">
      <c r="A32" s="1">
        <v>44734</v>
      </c>
      <c r="B32" t="s">
        <v>19</v>
      </c>
      <c r="C32" t="s">
        <v>17</v>
      </c>
      <c r="D32">
        <v>-301.99</v>
      </c>
      <c r="E32">
        <f>ABS(Transaction[[#This Row],[Amount (GBP)]])</f>
        <v>301.99</v>
      </c>
      <c r="F32">
        <v>50.9</v>
      </c>
      <c r="G32" t="str">
        <f t="shared" si="0"/>
        <v>Debit</v>
      </c>
      <c r="H32" t="s">
        <v>103</v>
      </c>
      <c r="I32" t="str">
        <f>VLOOKUP(Transaction[[#This Row],[Subcategory]],Data_Validation[#All],2,FALSE)</f>
        <v>Loan Payment</v>
      </c>
      <c r="J32" t="str">
        <f>VLOOKUP(Transaction[[#This Row],[Subcategory]],Data_Validation[#All],3,FALSE)</f>
        <v>EXPENSE</v>
      </c>
    </row>
    <row r="33" spans="1:10" x14ac:dyDescent="0.3">
      <c r="A33" s="1">
        <v>44773</v>
      </c>
      <c r="B33" t="s">
        <v>19</v>
      </c>
      <c r="C33" t="s">
        <v>17</v>
      </c>
      <c r="D33">
        <v>-301.99</v>
      </c>
      <c r="E33">
        <f>ABS(Transaction[[#This Row],[Amount (GBP)]])</f>
        <v>301.99</v>
      </c>
      <c r="F33">
        <v>212.47</v>
      </c>
      <c r="G33" t="str">
        <f t="shared" si="0"/>
        <v>Debit</v>
      </c>
      <c r="H33" t="s">
        <v>103</v>
      </c>
      <c r="I33" t="str">
        <f>VLOOKUP(Transaction[[#This Row],[Subcategory]],Data_Validation[#All],2,FALSE)</f>
        <v>Loan Payment</v>
      </c>
      <c r="J33" t="str">
        <f>VLOOKUP(Transaction[[#This Row],[Subcategory]],Data_Validation[#All],3,FALSE)</f>
        <v>EXPENSE</v>
      </c>
    </row>
    <row r="34" spans="1:10" x14ac:dyDescent="0.3">
      <c r="A34" s="1">
        <v>44771</v>
      </c>
      <c r="B34" t="s">
        <v>65</v>
      </c>
      <c r="C34" t="s">
        <v>17</v>
      </c>
      <c r="D34">
        <v>285</v>
      </c>
      <c r="E34">
        <f>ABS(Transaction[[#This Row],[Amount (GBP)]])</f>
        <v>285</v>
      </c>
      <c r="F34">
        <v>431.44</v>
      </c>
      <c r="G34" t="str">
        <f t="shared" si="0"/>
        <v>credit</v>
      </c>
      <c r="H34" t="s">
        <v>8</v>
      </c>
      <c r="I34" t="str">
        <f>VLOOKUP(Transaction[[#This Row],[Subcategory]],Data_Validation[#All],2,FALSE)</f>
        <v>Salary</v>
      </c>
      <c r="J34" t="str">
        <f>VLOOKUP(Transaction[[#This Row],[Subcategory]],Data_Validation[#All],3,FALSE)</f>
        <v>INCOME</v>
      </c>
    </row>
    <row r="35" spans="1:10" x14ac:dyDescent="0.3">
      <c r="A35" s="1">
        <v>44680</v>
      </c>
      <c r="B35" t="s">
        <v>30</v>
      </c>
      <c r="C35" t="s">
        <v>17</v>
      </c>
      <c r="D35">
        <v>281.16000000000003</v>
      </c>
      <c r="E35">
        <f>ABS(Transaction[[#This Row],[Amount (GBP)]])</f>
        <v>281.16000000000003</v>
      </c>
      <c r="F35">
        <v>288.93</v>
      </c>
      <c r="G35" t="str">
        <f t="shared" si="0"/>
        <v>credit</v>
      </c>
      <c r="H35" t="s">
        <v>8</v>
      </c>
      <c r="I35" t="str">
        <f>VLOOKUP(Transaction[[#This Row],[Subcategory]],Data_Validation[#All],2,FALSE)</f>
        <v>Salary</v>
      </c>
      <c r="J35" t="s">
        <v>8</v>
      </c>
    </row>
    <row r="36" spans="1:10" x14ac:dyDescent="0.3">
      <c r="A36" s="1">
        <v>44831</v>
      </c>
      <c r="B36" t="s">
        <v>19</v>
      </c>
      <c r="C36" t="s">
        <v>17</v>
      </c>
      <c r="D36">
        <v>-271.99</v>
      </c>
      <c r="E36">
        <f>ABS(Transaction[[#This Row],[Amount (GBP)]])</f>
        <v>271.99</v>
      </c>
      <c r="F36">
        <v>26.41</v>
      </c>
      <c r="G36" t="str">
        <f t="shared" si="0"/>
        <v>Debit</v>
      </c>
      <c r="H36" t="s">
        <v>103</v>
      </c>
      <c r="I36" t="str">
        <f>VLOOKUP(Transaction[[#This Row],[Subcategory]],Data_Validation[#All],2,FALSE)</f>
        <v>Loan Payment</v>
      </c>
      <c r="J36" t="str">
        <f>VLOOKUP(Transaction[[#This Row],[Subcategory]],Data_Validation[#All],3,FALSE)</f>
        <v>EXPENSE</v>
      </c>
    </row>
    <row r="37" spans="1:10" x14ac:dyDescent="0.3">
      <c r="A37" s="1">
        <v>44540</v>
      </c>
      <c r="B37" t="s">
        <v>7</v>
      </c>
      <c r="C37" t="s">
        <v>108</v>
      </c>
      <c r="D37">
        <v>250</v>
      </c>
      <c r="E37">
        <f>ABS(Transaction[[#This Row],[Amount (GBP)]])</f>
        <v>250</v>
      </c>
      <c r="F37">
        <v>487.74</v>
      </c>
      <c r="G37" t="str">
        <f t="shared" si="0"/>
        <v>credit</v>
      </c>
      <c r="H37" t="s">
        <v>8</v>
      </c>
      <c r="I37" t="str">
        <f>VLOOKUP(Transaction[[#This Row],[Subcategory]],Data_Validation[#All],2,FALSE)</f>
        <v>Salary</v>
      </c>
      <c r="J37" t="str">
        <f>VLOOKUP(Transaction[[#This Row],[Subcategory]],Data_Validation[#All],3,FALSE)</f>
        <v>INCOME</v>
      </c>
    </row>
    <row r="38" spans="1:10" x14ac:dyDescent="0.3">
      <c r="A38" s="1">
        <v>44728</v>
      </c>
      <c r="B38" t="s">
        <v>7</v>
      </c>
      <c r="C38" t="s">
        <v>108</v>
      </c>
      <c r="D38">
        <v>250</v>
      </c>
      <c r="E38">
        <f>ABS(Transaction[[#This Row],[Amount (GBP)]])</f>
        <v>250</v>
      </c>
      <c r="F38">
        <v>378.83</v>
      </c>
      <c r="G38" t="str">
        <f t="shared" si="0"/>
        <v>credit</v>
      </c>
      <c r="H38" t="s">
        <v>8</v>
      </c>
      <c r="I38" t="str">
        <f>VLOOKUP(Transaction[[#This Row],[Subcategory]],Data_Validation[#All],2,FALSE)</f>
        <v>Salary</v>
      </c>
      <c r="J38" t="str">
        <f>VLOOKUP(Transaction[[#This Row],[Subcategory]],Data_Validation[#All],3,FALSE)</f>
        <v>INCOME</v>
      </c>
    </row>
    <row r="39" spans="1:10" x14ac:dyDescent="0.3">
      <c r="A39" s="1">
        <v>44753</v>
      </c>
      <c r="B39" t="s">
        <v>7</v>
      </c>
      <c r="C39" t="s">
        <v>108</v>
      </c>
      <c r="D39">
        <v>250</v>
      </c>
      <c r="E39">
        <f>ABS(Transaction[[#This Row],[Amount (GBP)]])</f>
        <v>250</v>
      </c>
      <c r="F39">
        <v>648.94000000000005</v>
      </c>
      <c r="G39" t="str">
        <f t="shared" si="0"/>
        <v>credit</v>
      </c>
      <c r="H39" t="s">
        <v>8</v>
      </c>
      <c r="I39" t="str">
        <f>VLOOKUP(Transaction[[#This Row],[Subcategory]],Data_Validation[#All],2,FALSE)</f>
        <v>Salary</v>
      </c>
      <c r="J39" t="str">
        <f>VLOOKUP(Transaction[[#This Row],[Subcategory]],Data_Validation[#All],3,FALSE)</f>
        <v>INCOME</v>
      </c>
    </row>
    <row r="40" spans="1:10" x14ac:dyDescent="0.3">
      <c r="A40" s="1">
        <v>44833</v>
      </c>
      <c r="B40" t="s">
        <v>7</v>
      </c>
      <c r="C40" t="s">
        <v>108</v>
      </c>
      <c r="D40">
        <v>250</v>
      </c>
      <c r="E40">
        <f>ABS(Transaction[[#This Row],[Amount (GBP)]])</f>
        <v>250</v>
      </c>
      <c r="F40">
        <v>266.32</v>
      </c>
      <c r="G40" t="str">
        <f t="shared" si="0"/>
        <v>credit</v>
      </c>
      <c r="H40" t="s">
        <v>8</v>
      </c>
      <c r="I40" t="str">
        <f>VLOOKUP(Transaction[[#This Row],[Subcategory]],Data_Validation[#All],2,FALSE)</f>
        <v>Salary</v>
      </c>
      <c r="J40" t="str">
        <f>VLOOKUP(Transaction[[#This Row],[Subcategory]],Data_Validation[#All],3,FALSE)</f>
        <v>INCOME</v>
      </c>
    </row>
    <row r="41" spans="1:10" x14ac:dyDescent="0.3">
      <c r="A41" s="1">
        <v>44501</v>
      </c>
      <c r="B41" t="s">
        <v>7</v>
      </c>
      <c r="C41" t="s">
        <v>108</v>
      </c>
      <c r="D41">
        <v>240</v>
      </c>
      <c r="E41">
        <f>ABS(Transaction[[#This Row],[Amount (GBP)]])</f>
        <v>240</v>
      </c>
      <c r="F41">
        <v>268.69</v>
      </c>
      <c r="G41" t="str">
        <f t="shared" si="0"/>
        <v>credit</v>
      </c>
      <c r="H41" t="s">
        <v>8</v>
      </c>
      <c r="I41" t="str">
        <f>VLOOKUP(Transaction[[#This Row],[Subcategory]],Data_Validation[#All],2,FALSE)</f>
        <v>Salary</v>
      </c>
      <c r="J41" t="str">
        <f>VLOOKUP(Transaction[[#This Row],[Subcategory]],Data_Validation[#All],3,FALSE)</f>
        <v>INCOME</v>
      </c>
    </row>
    <row r="42" spans="1:10" x14ac:dyDescent="0.3">
      <c r="A42" s="1">
        <v>44677</v>
      </c>
      <c r="B42" t="s">
        <v>7</v>
      </c>
      <c r="C42" t="s">
        <v>108</v>
      </c>
      <c r="D42">
        <v>240</v>
      </c>
      <c r="E42">
        <f>ABS(Transaction[[#This Row],[Amount (GBP)]])</f>
        <v>240</v>
      </c>
      <c r="F42">
        <v>347.77</v>
      </c>
      <c r="G42" t="str">
        <f t="shared" si="0"/>
        <v>credit</v>
      </c>
      <c r="H42" t="s">
        <v>8</v>
      </c>
      <c r="I42" t="str">
        <f>VLOOKUP(Transaction[[#This Row],[Subcategory]],Data_Validation[#All],2,FALSE)</f>
        <v>Salary</v>
      </c>
      <c r="J42" t="str">
        <f>VLOOKUP(Transaction[[#This Row],[Subcategory]],Data_Validation[#All],3,FALSE)</f>
        <v>INCOME</v>
      </c>
    </row>
    <row r="43" spans="1:10" x14ac:dyDescent="0.3">
      <c r="A43" s="1">
        <v>44830</v>
      </c>
      <c r="B43" t="s">
        <v>65</v>
      </c>
      <c r="C43" t="s">
        <v>17</v>
      </c>
      <c r="D43">
        <v>235</v>
      </c>
      <c r="E43">
        <f>ABS(Transaction[[#This Row],[Amount (GBP)]])</f>
        <v>235</v>
      </c>
      <c r="F43">
        <v>298.39999999999998</v>
      </c>
      <c r="G43" t="str">
        <f t="shared" si="0"/>
        <v>credit</v>
      </c>
      <c r="H43" t="s">
        <v>8</v>
      </c>
      <c r="I43" t="str">
        <f>VLOOKUP(Transaction[[#This Row],[Subcategory]],Data_Validation[#All],2,FALSE)</f>
        <v>Salary</v>
      </c>
      <c r="J43" t="str">
        <f>VLOOKUP(Transaction[[#This Row],[Subcategory]],Data_Validation[#All],3,FALSE)</f>
        <v>INCOME</v>
      </c>
    </row>
    <row r="44" spans="1:10" x14ac:dyDescent="0.3">
      <c r="A44" s="1">
        <v>44614</v>
      </c>
      <c r="B44" t="s">
        <v>53</v>
      </c>
      <c r="C44" t="s">
        <v>17</v>
      </c>
      <c r="D44">
        <v>-230</v>
      </c>
      <c r="E44">
        <f>ABS(Transaction[[#This Row],[Amount (GBP)]])</f>
        <v>230</v>
      </c>
      <c r="F44">
        <v>12.29</v>
      </c>
      <c r="G44" t="str">
        <f t="shared" si="0"/>
        <v>Debit</v>
      </c>
      <c r="H44" t="s">
        <v>10</v>
      </c>
      <c r="I44" t="s">
        <v>127</v>
      </c>
      <c r="J44" t="str">
        <f>VLOOKUP(Transaction[[#This Row],[Subcategory]],Data_Validation[#All],3,FALSE)</f>
        <v>EXPENSE</v>
      </c>
    </row>
    <row r="45" spans="1:10" x14ac:dyDescent="0.3">
      <c r="A45" s="1">
        <v>44589</v>
      </c>
      <c r="B45" t="s">
        <v>30</v>
      </c>
      <c r="C45" t="s">
        <v>17</v>
      </c>
      <c r="D45">
        <v>213.06</v>
      </c>
      <c r="E45">
        <f>ABS(Transaction[[#This Row],[Amount (GBP)]])</f>
        <v>213.06</v>
      </c>
      <c r="F45">
        <v>246.87</v>
      </c>
      <c r="G45" t="str">
        <f t="shared" si="0"/>
        <v>credit</v>
      </c>
      <c r="H45" t="s">
        <v>8</v>
      </c>
      <c r="I45" t="str">
        <f>VLOOKUP(Transaction[[#This Row],[Subcategory]],Data_Validation[#All],2,FALSE)</f>
        <v>Salary</v>
      </c>
      <c r="J45" t="s">
        <v>8</v>
      </c>
    </row>
    <row r="46" spans="1:10" x14ac:dyDescent="0.3">
      <c r="A46" s="1">
        <v>44596</v>
      </c>
      <c r="B46" t="s">
        <v>30</v>
      </c>
      <c r="C46" t="s">
        <v>17</v>
      </c>
      <c r="D46">
        <v>213.06</v>
      </c>
      <c r="E46">
        <f>ABS(Transaction[[#This Row],[Amount (GBP)]])</f>
        <v>213.06</v>
      </c>
      <c r="F46">
        <v>213.08</v>
      </c>
      <c r="G46" t="str">
        <f t="shared" si="0"/>
        <v>credit</v>
      </c>
      <c r="H46" t="s">
        <v>8</v>
      </c>
      <c r="I46" t="str">
        <f>VLOOKUP(Transaction[[#This Row],[Subcategory]],Data_Validation[#All],2,FALSE)</f>
        <v>Salary</v>
      </c>
      <c r="J46" t="s">
        <v>8</v>
      </c>
    </row>
    <row r="47" spans="1:10" x14ac:dyDescent="0.3">
      <c r="A47" s="1">
        <v>44603</v>
      </c>
      <c r="B47" t="s">
        <v>30</v>
      </c>
      <c r="C47" t="s">
        <v>17</v>
      </c>
      <c r="D47">
        <v>213.06</v>
      </c>
      <c r="E47">
        <f>ABS(Transaction[[#This Row],[Amount (GBP)]])</f>
        <v>213.06</v>
      </c>
      <c r="F47">
        <v>214.62</v>
      </c>
      <c r="G47" t="str">
        <f t="shared" si="0"/>
        <v>credit</v>
      </c>
      <c r="H47" t="s">
        <v>8</v>
      </c>
      <c r="I47" t="str">
        <f>VLOOKUP(Transaction[[#This Row],[Subcategory]],Data_Validation[#All],2,FALSE)</f>
        <v>Salary</v>
      </c>
      <c r="J47" t="s">
        <v>8</v>
      </c>
    </row>
    <row r="48" spans="1:10" x14ac:dyDescent="0.3">
      <c r="A48" s="1">
        <v>44610</v>
      </c>
      <c r="B48" t="s">
        <v>30</v>
      </c>
      <c r="C48" t="s">
        <v>17</v>
      </c>
      <c r="D48">
        <v>213.06</v>
      </c>
      <c r="E48">
        <f>ABS(Transaction[[#This Row],[Amount (GBP)]])</f>
        <v>213.06</v>
      </c>
      <c r="F48">
        <v>221.68</v>
      </c>
      <c r="G48" t="str">
        <f t="shared" si="0"/>
        <v>credit</v>
      </c>
      <c r="H48" t="s">
        <v>8</v>
      </c>
      <c r="I48" t="str">
        <f>VLOOKUP(Transaction[[#This Row],[Subcategory]],Data_Validation[#All],2,FALSE)</f>
        <v>Salary</v>
      </c>
      <c r="J48" t="s">
        <v>8</v>
      </c>
    </row>
    <row r="49" spans="1:10" x14ac:dyDescent="0.3">
      <c r="A49" s="1">
        <v>44610</v>
      </c>
      <c r="B49" t="s">
        <v>19</v>
      </c>
      <c r="C49" t="s">
        <v>17</v>
      </c>
      <c r="D49">
        <v>-211.99</v>
      </c>
      <c r="E49">
        <f>ABS(Transaction[[#This Row],[Amount (GBP)]])</f>
        <v>211.99</v>
      </c>
      <c r="F49">
        <v>109.69</v>
      </c>
      <c r="G49" t="str">
        <f t="shared" si="0"/>
        <v>Debit</v>
      </c>
      <c r="H49" t="s">
        <v>103</v>
      </c>
      <c r="I49" t="str">
        <f>VLOOKUP(Transaction[[#This Row],[Subcategory]],Data_Validation[#All],2,FALSE)</f>
        <v>Loan Payment</v>
      </c>
      <c r="J49" t="str">
        <f>VLOOKUP(Transaction[[#This Row],[Subcategory]],Data_Validation[#All],3,FALSE)</f>
        <v>EXPENSE</v>
      </c>
    </row>
    <row r="50" spans="1:10" x14ac:dyDescent="0.3">
      <c r="A50" s="1">
        <v>44645</v>
      </c>
      <c r="B50" t="s">
        <v>61</v>
      </c>
      <c r="C50" t="s">
        <v>17</v>
      </c>
      <c r="D50">
        <v>211.48</v>
      </c>
      <c r="E50">
        <f>ABS(Transaction[[#This Row],[Amount (GBP)]])</f>
        <v>211.48</v>
      </c>
      <c r="F50">
        <v>402.52</v>
      </c>
      <c r="G50" t="str">
        <f t="shared" si="0"/>
        <v>credit</v>
      </c>
      <c r="H50" t="s">
        <v>8</v>
      </c>
      <c r="I50" t="str">
        <f>VLOOKUP(Transaction[[#This Row],[Subcategory]],Data_Validation[#All],2,FALSE)</f>
        <v>Salary</v>
      </c>
      <c r="J50" t="s">
        <v>8</v>
      </c>
    </row>
    <row r="51" spans="1:10" x14ac:dyDescent="0.3">
      <c r="A51" s="1">
        <v>44603</v>
      </c>
      <c r="B51" t="s">
        <v>53</v>
      </c>
      <c r="C51" t="s">
        <v>17</v>
      </c>
      <c r="D51">
        <v>-210</v>
      </c>
      <c r="E51">
        <f>ABS(Transaction[[#This Row],[Amount (GBP)]])</f>
        <v>210</v>
      </c>
      <c r="F51">
        <v>4.62</v>
      </c>
      <c r="G51" t="str">
        <f t="shared" si="0"/>
        <v>Debit</v>
      </c>
      <c r="H51" t="s">
        <v>10</v>
      </c>
      <c r="I51" t="s">
        <v>127</v>
      </c>
      <c r="J51" t="str">
        <f>VLOOKUP(Transaction[[#This Row],[Subcategory]],Data_Validation[#All],3,FALSE)</f>
        <v>EXPENSE</v>
      </c>
    </row>
    <row r="52" spans="1:10" x14ac:dyDescent="0.3">
      <c r="A52" s="1">
        <v>44501</v>
      </c>
      <c r="B52" t="s">
        <v>9</v>
      </c>
      <c r="C52" t="s">
        <v>17</v>
      </c>
      <c r="D52">
        <v>-201.99</v>
      </c>
      <c r="E52">
        <f>ABS(Transaction[[#This Row],[Amount (GBP)]])</f>
        <v>201.99</v>
      </c>
      <c r="F52">
        <v>66.7</v>
      </c>
      <c r="G52" t="str">
        <f t="shared" si="0"/>
        <v>Debit</v>
      </c>
      <c r="H52" t="s">
        <v>103</v>
      </c>
      <c r="I52" t="str">
        <f>VLOOKUP(Transaction[[#This Row],[Subcategory]],Data_Validation[#All],2,FALSE)</f>
        <v>Loan Payment</v>
      </c>
      <c r="J52" t="str">
        <f>VLOOKUP(Transaction[[#This Row],[Subcategory]],Data_Validation[#All],3,FALSE)</f>
        <v>EXPENSE</v>
      </c>
    </row>
    <row r="53" spans="1:10" x14ac:dyDescent="0.3">
      <c r="A53" s="1">
        <v>44590</v>
      </c>
      <c r="B53" t="s">
        <v>19</v>
      </c>
      <c r="C53" t="s">
        <v>17</v>
      </c>
      <c r="D53">
        <v>-201.99</v>
      </c>
      <c r="E53">
        <f>ABS(Transaction[[#This Row],[Amount (GBP)]])</f>
        <v>201.99</v>
      </c>
      <c r="F53">
        <v>49.49</v>
      </c>
      <c r="G53" t="str">
        <f t="shared" si="0"/>
        <v>Debit</v>
      </c>
      <c r="H53" t="s">
        <v>103</v>
      </c>
      <c r="I53" t="str">
        <f>VLOOKUP(Transaction[[#This Row],[Subcategory]],Data_Validation[#All],2,FALSE)</f>
        <v>Loan Payment</v>
      </c>
      <c r="J53" t="str">
        <f>VLOOKUP(Transaction[[#This Row],[Subcategory]],Data_Validation[#All],3,FALSE)</f>
        <v>EXPENSE</v>
      </c>
    </row>
    <row r="54" spans="1:10" x14ac:dyDescent="0.3">
      <c r="A54" s="1">
        <v>44596</v>
      </c>
      <c r="B54" t="s">
        <v>53</v>
      </c>
      <c r="C54" t="s">
        <v>17</v>
      </c>
      <c r="D54">
        <v>-200</v>
      </c>
      <c r="E54">
        <f>ABS(Transaction[[#This Row],[Amount (GBP)]])</f>
        <v>200</v>
      </c>
      <c r="F54">
        <v>19.079999999999998</v>
      </c>
      <c r="G54" t="str">
        <f t="shared" si="0"/>
        <v>Debit</v>
      </c>
      <c r="H54" t="s">
        <v>10</v>
      </c>
      <c r="I54" t="s">
        <v>127</v>
      </c>
      <c r="J54" t="str">
        <f>VLOOKUP(Transaction[[#This Row],[Subcategory]],Data_Validation[#All],3,FALSE)</f>
        <v>EXPENSE</v>
      </c>
    </row>
    <row r="55" spans="1:10" x14ac:dyDescent="0.3">
      <c r="A55" s="1">
        <v>44733</v>
      </c>
      <c r="B55" t="s">
        <v>7</v>
      </c>
      <c r="C55" t="s">
        <v>108</v>
      </c>
      <c r="D55">
        <v>200</v>
      </c>
      <c r="E55">
        <f>ABS(Transaction[[#This Row],[Amount (GBP)]])</f>
        <v>200</v>
      </c>
      <c r="F55">
        <v>204.29</v>
      </c>
      <c r="G55" t="str">
        <f t="shared" si="0"/>
        <v>credit</v>
      </c>
      <c r="H55" t="s">
        <v>8</v>
      </c>
      <c r="I55" t="str">
        <f>VLOOKUP(Transaction[[#This Row],[Subcategory]],Data_Validation[#All],2,FALSE)</f>
        <v>Salary</v>
      </c>
      <c r="J55" t="str">
        <f>VLOOKUP(Transaction[[#This Row],[Subcategory]],Data_Validation[#All],3,FALSE)</f>
        <v>INCOME</v>
      </c>
    </row>
    <row r="56" spans="1:10" x14ac:dyDescent="0.3">
      <c r="A56" s="1">
        <v>44753</v>
      </c>
      <c r="B56" t="s">
        <v>74</v>
      </c>
      <c r="C56" t="s">
        <v>17</v>
      </c>
      <c r="D56">
        <v>-200</v>
      </c>
      <c r="E56">
        <f>ABS(Transaction[[#This Row],[Amount (GBP)]])</f>
        <v>200</v>
      </c>
      <c r="F56">
        <v>434.45</v>
      </c>
      <c r="G56" t="str">
        <f t="shared" si="0"/>
        <v>Debit</v>
      </c>
      <c r="H56" t="s">
        <v>107</v>
      </c>
      <c r="I56" t="str">
        <f>VLOOKUP(Transaction[[#This Row],[Subcategory]],Data_Validation[#All],2,FALSE)</f>
        <v>Living Expenses</v>
      </c>
      <c r="J56" t="str">
        <f>VLOOKUP(Transaction[[#This Row],[Subcategory]],Data_Validation[#All],3,FALSE)</f>
        <v>EXPENSE</v>
      </c>
    </row>
    <row r="57" spans="1:10" x14ac:dyDescent="0.3">
      <c r="A57" s="1">
        <v>44722</v>
      </c>
      <c r="B57" t="s">
        <v>30</v>
      </c>
      <c r="C57" t="s">
        <v>17</v>
      </c>
      <c r="D57">
        <v>195.12</v>
      </c>
      <c r="E57">
        <f>ABS(Transaction[[#This Row],[Amount (GBP)]])</f>
        <v>195.12</v>
      </c>
      <c r="F57">
        <v>215.97</v>
      </c>
      <c r="G57" t="str">
        <f t="shared" si="0"/>
        <v>credit</v>
      </c>
      <c r="H57" t="s">
        <v>8</v>
      </c>
      <c r="I57" t="str">
        <f>VLOOKUP(Transaction[[#This Row],[Subcategory]],Data_Validation[#All],2,FALSE)</f>
        <v>Salary</v>
      </c>
      <c r="J57" t="s">
        <v>8</v>
      </c>
    </row>
    <row r="58" spans="1:10" x14ac:dyDescent="0.3">
      <c r="A58" s="1">
        <v>44834</v>
      </c>
      <c r="B58" t="s">
        <v>19</v>
      </c>
      <c r="C58" t="s">
        <v>17</v>
      </c>
      <c r="D58">
        <v>-171.99</v>
      </c>
      <c r="E58">
        <f>ABS(Transaction[[#This Row],[Amount (GBP)]])</f>
        <v>171.99</v>
      </c>
      <c r="F58">
        <v>78.8</v>
      </c>
      <c r="G58" t="str">
        <f t="shared" si="0"/>
        <v>Debit</v>
      </c>
      <c r="H58" t="s">
        <v>103</v>
      </c>
      <c r="I58" t="str">
        <f>VLOOKUP(Transaction[[#This Row],[Subcategory]],Data_Validation[#All],2,FALSE)</f>
        <v>Loan Payment</v>
      </c>
      <c r="J58" t="str">
        <f>VLOOKUP(Transaction[[#This Row],[Subcategory]],Data_Validation[#All],3,FALSE)</f>
        <v>EXPENSE</v>
      </c>
    </row>
    <row r="59" spans="1:10" x14ac:dyDescent="0.3">
      <c r="A59" s="1">
        <v>44645</v>
      </c>
      <c r="B59" t="s">
        <v>30</v>
      </c>
      <c r="C59" t="s">
        <v>17</v>
      </c>
      <c r="D59">
        <v>166.68</v>
      </c>
      <c r="E59">
        <f>ABS(Transaction[[#This Row],[Amount (GBP)]])</f>
        <v>166.68</v>
      </c>
      <c r="F59">
        <v>191.04</v>
      </c>
      <c r="G59" t="str">
        <f t="shared" si="0"/>
        <v>credit</v>
      </c>
      <c r="H59" t="s">
        <v>8</v>
      </c>
      <c r="I59" t="str">
        <f>VLOOKUP(Transaction[[#This Row],[Subcategory]],Data_Validation[#All],2,FALSE)</f>
        <v>Salary</v>
      </c>
      <c r="J59" t="s">
        <v>8</v>
      </c>
    </row>
    <row r="60" spans="1:10" x14ac:dyDescent="0.3">
      <c r="A60" s="1">
        <v>44677</v>
      </c>
      <c r="B60" t="s">
        <v>65</v>
      </c>
      <c r="C60" t="s">
        <v>17</v>
      </c>
      <c r="D60">
        <v>160</v>
      </c>
      <c r="E60">
        <f>ABS(Transaction[[#This Row],[Amount (GBP)]])</f>
        <v>160</v>
      </c>
      <c r="F60">
        <v>506.09</v>
      </c>
      <c r="G60" t="str">
        <f t="shared" si="0"/>
        <v>credit</v>
      </c>
      <c r="H60" t="s">
        <v>8</v>
      </c>
      <c r="I60" t="str">
        <f>VLOOKUP(Transaction[[#This Row],[Subcategory]],Data_Validation[#All],2,FALSE)</f>
        <v>Salary</v>
      </c>
      <c r="J60" t="str">
        <f>VLOOKUP(Transaction[[#This Row],[Subcategory]],Data_Validation[#All],3,FALSE)</f>
        <v>INCOME</v>
      </c>
    </row>
    <row r="61" spans="1:10" x14ac:dyDescent="0.3">
      <c r="A61" s="1">
        <v>44775</v>
      </c>
      <c r="B61" t="s">
        <v>7</v>
      </c>
      <c r="C61" t="s">
        <v>108</v>
      </c>
      <c r="D61">
        <v>160</v>
      </c>
      <c r="E61">
        <f>ABS(Transaction[[#This Row],[Amount (GBP)]])</f>
        <v>160</v>
      </c>
      <c r="F61">
        <v>361.21</v>
      </c>
      <c r="G61" t="str">
        <f t="shared" si="0"/>
        <v>credit</v>
      </c>
      <c r="H61" t="s">
        <v>8</v>
      </c>
      <c r="I61" t="str">
        <f>VLOOKUP(Transaction[[#This Row],[Subcategory]],Data_Validation[#All],2,FALSE)</f>
        <v>Salary</v>
      </c>
      <c r="J61" t="str">
        <f>VLOOKUP(Transaction[[#This Row],[Subcategory]],Data_Validation[#All],3,FALSE)</f>
        <v>INCOME</v>
      </c>
    </row>
    <row r="62" spans="1:10" x14ac:dyDescent="0.3">
      <c r="A62" s="1">
        <v>44533</v>
      </c>
      <c r="B62" t="s">
        <v>30</v>
      </c>
      <c r="C62" t="s">
        <v>17</v>
      </c>
      <c r="D62">
        <v>159.5</v>
      </c>
      <c r="E62">
        <f>ABS(Transaction[[#This Row],[Amount (GBP)]])</f>
        <v>159.5</v>
      </c>
      <c r="F62">
        <v>234.16</v>
      </c>
      <c r="G62" t="str">
        <f t="shared" si="0"/>
        <v>credit</v>
      </c>
      <c r="H62" t="s">
        <v>8</v>
      </c>
      <c r="I62" t="str">
        <f>VLOOKUP(Transaction[[#This Row],[Subcategory]],Data_Validation[#All],2,FALSE)</f>
        <v>Salary</v>
      </c>
      <c r="J62" t="s">
        <v>8</v>
      </c>
    </row>
    <row r="63" spans="1:10" x14ac:dyDescent="0.3">
      <c r="A63" s="1">
        <v>44616</v>
      </c>
      <c r="B63" t="s">
        <v>19</v>
      </c>
      <c r="C63" t="s">
        <v>17</v>
      </c>
      <c r="D63">
        <v>-151.99</v>
      </c>
      <c r="E63">
        <f>ABS(Transaction[[#This Row],[Amount (GBP)]])</f>
        <v>151.99</v>
      </c>
      <c r="F63">
        <v>36.299999999999997</v>
      </c>
      <c r="G63" t="str">
        <f t="shared" si="0"/>
        <v>Debit</v>
      </c>
      <c r="H63" t="s">
        <v>103</v>
      </c>
      <c r="I63" t="str">
        <f>VLOOKUP(Transaction[[#This Row],[Subcategory]],Data_Validation[#All],2,FALSE)</f>
        <v>Loan Payment</v>
      </c>
      <c r="J63" t="str">
        <f>VLOOKUP(Transaction[[#This Row],[Subcategory]],Data_Validation[#All],3,FALSE)</f>
        <v>EXPENSE</v>
      </c>
    </row>
    <row r="64" spans="1:10" x14ac:dyDescent="0.3">
      <c r="A64" s="1">
        <v>44683</v>
      </c>
      <c r="B64" t="s">
        <v>19</v>
      </c>
      <c r="C64" t="s">
        <v>17</v>
      </c>
      <c r="D64">
        <v>-151.99</v>
      </c>
      <c r="E64">
        <f>ABS(Transaction[[#This Row],[Amount (GBP)]])</f>
        <v>151.99</v>
      </c>
      <c r="F64">
        <v>61.14</v>
      </c>
      <c r="G64" t="str">
        <f t="shared" si="0"/>
        <v>Debit</v>
      </c>
      <c r="H64" t="s">
        <v>103</v>
      </c>
      <c r="I64" t="str">
        <f>VLOOKUP(Transaction[[#This Row],[Subcategory]],Data_Validation[#All],2,FALSE)</f>
        <v>Loan Payment</v>
      </c>
      <c r="J64" t="str">
        <f>VLOOKUP(Transaction[[#This Row],[Subcategory]],Data_Validation[#All],3,FALSE)</f>
        <v>EXPENSE</v>
      </c>
    </row>
    <row r="65" spans="1:10" x14ac:dyDescent="0.3">
      <c r="A65" s="1">
        <v>44615</v>
      </c>
      <c r="B65" t="s">
        <v>53</v>
      </c>
      <c r="C65" t="s">
        <v>17</v>
      </c>
      <c r="D65">
        <v>150</v>
      </c>
      <c r="E65">
        <f>ABS(Transaction[[#This Row],[Amount (GBP)]])</f>
        <v>150</v>
      </c>
      <c r="F65">
        <v>162.29</v>
      </c>
      <c r="G65" t="str">
        <f t="shared" si="0"/>
        <v>credit</v>
      </c>
      <c r="H65" t="s">
        <v>8</v>
      </c>
      <c r="I65" t="str">
        <f>VLOOKUP(Transaction[[#This Row],[Subcategory]],Data_Validation[#All],2,FALSE)</f>
        <v>Salary</v>
      </c>
      <c r="J65" t="str">
        <f>VLOOKUP(Transaction[[#This Row],[Subcategory]],Data_Validation[#All],3,FALSE)</f>
        <v>INCOME</v>
      </c>
    </row>
    <row r="66" spans="1:10" x14ac:dyDescent="0.3">
      <c r="A66" s="1">
        <v>44728</v>
      </c>
      <c r="B66" t="s">
        <v>65</v>
      </c>
      <c r="C66" t="s">
        <v>17</v>
      </c>
      <c r="D66">
        <v>150</v>
      </c>
      <c r="E66">
        <f>ABS(Transaction[[#This Row],[Amount (GBP)]])</f>
        <v>150</v>
      </c>
      <c r="F66">
        <v>527.08000000000004</v>
      </c>
      <c r="G66" t="str">
        <f t="shared" ref="G66:G129" si="1">IF(SIGN(D66)&lt;0,"Debit","credit")</f>
        <v>credit</v>
      </c>
      <c r="H66" t="s">
        <v>8</v>
      </c>
      <c r="I66" t="str">
        <f>VLOOKUP(Transaction[[#This Row],[Subcategory]],Data_Validation[#All],2,FALSE)</f>
        <v>Salary</v>
      </c>
      <c r="J66" t="str">
        <f>VLOOKUP(Transaction[[#This Row],[Subcategory]],Data_Validation[#All],3,FALSE)</f>
        <v>INCOME</v>
      </c>
    </row>
    <row r="67" spans="1:10" x14ac:dyDescent="0.3">
      <c r="A67" s="1">
        <v>44733</v>
      </c>
      <c r="B67" t="s">
        <v>65</v>
      </c>
      <c r="C67" t="s">
        <v>17</v>
      </c>
      <c r="D67">
        <v>150</v>
      </c>
      <c r="E67">
        <f>ABS(Transaction[[#This Row],[Amount (GBP)]])</f>
        <v>150</v>
      </c>
      <c r="F67">
        <v>352.89</v>
      </c>
      <c r="G67" t="str">
        <f t="shared" si="1"/>
        <v>credit</v>
      </c>
      <c r="H67" t="s">
        <v>8</v>
      </c>
      <c r="I67" t="str">
        <f>VLOOKUP(Transaction[[#This Row],[Subcategory]],Data_Validation[#All],2,FALSE)</f>
        <v>Salary</v>
      </c>
      <c r="J67" t="str">
        <f>VLOOKUP(Transaction[[#This Row],[Subcategory]],Data_Validation[#All],3,FALSE)</f>
        <v>INCOME</v>
      </c>
    </row>
    <row r="68" spans="1:10" x14ac:dyDescent="0.3">
      <c r="A68" s="1">
        <v>44787</v>
      </c>
      <c r="B68" t="s">
        <v>65</v>
      </c>
      <c r="C68" t="s">
        <v>17</v>
      </c>
      <c r="D68">
        <v>150</v>
      </c>
      <c r="E68">
        <f>ABS(Transaction[[#This Row],[Amount (GBP)]])</f>
        <v>150</v>
      </c>
      <c r="F68">
        <v>346.11</v>
      </c>
      <c r="G68" t="str">
        <f t="shared" si="1"/>
        <v>credit</v>
      </c>
      <c r="H68" t="s">
        <v>8</v>
      </c>
      <c r="I68" t="str">
        <f>VLOOKUP(Transaction[[#This Row],[Subcategory]],Data_Validation[#All],2,FALSE)</f>
        <v>Salary</v>
      </c>
      <c r="J68" t="str">
        <f>VLOOKUP(Transaction[[#This Row],[Subcategory]],Data_Validation[#All],3,FALSE)</f>
        <v>INCOME</v>
      </c>
    </row>
    <row r="69" spans="1:10" x14ac:dyDescent="0.3">
      <c r="A69" s="1">
        <v>44788</v>
      </c>
      <c r="B69" t="s">
        <v>65</v>
      </c>
      <c r="C69" t="s">
        <v>17</v>
      </c>
      <c r="D69">
        <v>150</v>
      </c>
      <c r="E69">
        <f>ABS(Transaction[[#This Row],[Amount (GBP)]])</f>
        <v>150</v>
      </c>
      <c r="F69">
        <v>470.06</v>
      </c>
      <c r="G69" t="str">
        <f t="shared" si="1"/>
        <v>credit</v>
      </c>
      <c r="H69" t="s">
        <v>8</v>
      </c>
      <c r="I69" t="str">
        <f>VLOOKUP(Transaction[[#This Row],[Subcategory]],Data_Validation[#All],2,FALSE)</f>
        <v>Salary</v>
      </c>
      <c r="J69" t="str">
        <f>VLOOKUP(Transaction[[#This Row],[Subcategory]],Data_Validation[#All],3,FALSE)</f>
        <v>INCOME</v>
      </c>
    </row>
    <row r="70" spans="1:10" x14ac:dyDescent="0.3">
      <c r="A70" s="1">
        <v>44813</v>
      </c>
      <c r="B70" t="s">
        <v>65</v>
      </c>
      <c r="C70" t="s">
        <v>17</v>
      </c>
      <c r="D70">
        <v>150</v>
      </c>
      <c r="E70">
        <f>ABS(Transaction[[#This Row],[Amount (GBP)]])</f>
        <v>150</v>
      </c>
      <c r="F70">
        <v>152.53</v>
      </c>
      <c r="G70" t="str">
        <f t="shared" si="1"/>
        <v>credit</v>
      </c>
      <c r="H70" t="s">
        <v>8</v>
      </c>
      <c r="I70" t="str">
        <f>VLOOKUP(Transaction[[#This Row],[Subcategory]],Data_Validation[#All],2,FALSE)</f>
        <v>Salary</v>
      </c>
      <c r="J70" t="str">
        <f>VLOOKUP(Transaction[[#This Row],[Subcategory]],Data_Validation[#All],3,FALSE)</f>
        <v>INCOME</v>
      </c>
    </row>
    <row r="71" spans="1:10" x14ac:dyDescent="0.3">
      <c r="A71" s="1">
        <v>44540</v>
      </c>
      <c r="B71" t="s">
        <v>30</v>
      </c>
      <c r="C71" t="s">
        <v>17</v>
      </c>
      <c r="D71">
        <v>148.5</v>
      </c>
      <c r="E71">
        <f>ABS(Transaction[[#This Row],[Amount (GBP)]])</f>
        <v>148.5</v>
      </c>
      <c r="F71">
        <v>258.73</v>
      </c>
      <c r="G71" t="str">
        <f t="shared" si="1"/>
        <v>credit</v>
      </c>
      <c r="H71" t="s">
        <v>8</v>
      </c>
      <c r="I71" t="str">
        <f>VLOOKUP(Transaction[[#This Row],[Subcategory]],Data_Validation[#All],2,FALSE)</f>
        <v>Salary</v>
      </c>
      <c r="J71" t="s">
        <v>8</v>
      </c>
    </row>
    <row r="72" spans="1:10" x14ac:dyDescent="0.3">
      <c r="A72" s="1">
        <v>44784</v>
      </c>
      <c r="B72" t="s">
        <v>77</v>
      </c>
      <c r="C72" t="s">
        <v>17</v>
      </c>
      <c r="D72">
        <v>130</v>
      </c>
      <c r="E72">
        <f>ABS(Transaction[[#This Row],[Amount (GBP)]])</f>
        <v>130</v>
      </c>
      <c r="F72">
        <v>224.88</v>
      </c>
      <c r="G72" t="str">
        <f t="shared" si="1"/>
        <v>credit</v>
      </c>
      <c r="H72" t="s">
        <v>8</v>
      </c>
      <c r="I72" t="str">
        <f>VLOOKUP(Transaction[[#This Row],[Subcategory]],Data_Validation[#All],2,FALSE)</f>
        <v>Salary</v>
      </c>
      <c r="J72" t="str">
        <f>VLOOKUP(Transaction[[#This Row],[Subcategory]],Data_Validation[#All],3,FALSE)</f>
        <v>INCOME</v>
      </c>
    </row>
    <row r="73" spans="1:10" x14ac:dyDescent="0.3">
      <c r="A73" s="1">
        <v>44794</v>
      </c>
      <c r="B73" t="s">
        <v>77</v>
      </c>
      <c r="C73" t="s">
        <v>17</v>
      </c>
      <c r="D73">
        <v>130</v>
      </c>
      <c r="E73">
        <f>ABS(Transaction[[#This Row],[Amount (GBP)]])</f>
        <v>130</v>
      </c>
      <c r="F73">
        <v>547.17999999999995</v>
      </c>
      <c r="G73" t="str">
        <f t="shared" si="1"/>
        <v>credit</v>
      </c>
      <c r="H73" t="s">
        <v>8</v>
      </c>
      <c r="I73" t="str">
        <f>VLOOKUP(Transaction[[#This Row],[Subcategory]],Data_Validation[#All],2,FALSE)</f>
        <v>Salary</v>
      </c>
      <c r="J73" t="str">
        <f>VLOOKUP(Transaction[[#This Row],[Subcategory]],Data_Validation[#All],3,FALSE)</f>
        <v>INCOME</v>
      </c>
    </row>
    <row r="74" spans="1:10" x14ac:dyDescent="0.3">
      <c r="A74" s="1">
        <v>44652</v>
      </c>
      <c r="B74" t="s">
        <v>19</v>
      </c>
      <c r="C74" t="s">
        <v>17</v>
      </c>
      <c r="D74">
        <v>-129.99</v>
      </c>
      <c r="E74">
        <f>ABS(Transaction[[#This Row],[Amount (GBP)]])</f>
        <v>129.99</v>
      </c>
      <c r="F74">
        <v>551.83000000000004</v>
      </c>
      <c r="G74" t="str">
        <f t="shared" si="1"/>
        <v>Debit</v>
      </c>
      <c r="H74" t="s">
        <v>103</v>
      </c>
      <c r="I74" t="str">
        <f>VLOOKUP(Transaction[[#This Row],[Subcategory]],Data_Validation[#All],2,FALSE)</f>
        <v>Loan Payment</v>
      </c>
      <c r="J74" t="str">
        <f>VLOOKUP(Transaction[[#This Row],[Subcategory]],Data_Validation[#All],3,FALSE)</f>
        <v>EXPENSE</v>
      </c>
    </row>
    <row r="75" spans="1:10" x14ac:dyDescent="0.3">
      <c r="A75" s="1">
        <v>44652</v>
      </c>
      <c r="B75" t="s">
        <v>61</v>
      </c>
      <c r="C75" t="s">
        <v>17</v>
      </c>
      <c r="D75">
        <v>126.5</v>
      </c>
      <c r="E75">
        <f>ABS(Transaction[[#This Row],[Amount (GBP)]])</f>
        <v>126.5</v>
      </c>
      <c r="F75">
        <v>130.76</v>
      </c>
      <c r="G75" t="str">
        <f t="shared" si="1"/>
        <v>credit</v>
      </c>
      <c r="H75" t="s">
        <v>8</v>
      </c>
      <c r="I75" t="str">
        <f>VLOOKUP(Transaction[[#This Row],[Subcategory]],Data_Validation[#All],2,FALSE)</f>
        <v>Salary</v>
      </c>
      <c r="J75" t="s">
        <v>8</v>
      </c>
    </row>
    <row r="76" spans="1:10" x14ac:dyDescent="0.3">
      <c r="A76" s="1">
        <v>44781</v>
      </c>
      <c r="B76" t="s">
        <v>65</v>
      </c>
      <c r="C76" t="s">
        <v>17</v>
      </c>
      <c r="D76">
        <v>120</v>
      </c>
      <c r="E76">
        <f>ABS(Transaction[[#This Row],[Amount (GBP)]])</f>
        <v>120</v>
      </c>
      <c r="F76">
        <v>124.68</v>
      </c>
      <c r="G76" t="str">
        <f t="shared" si="1"/>
        <v>credit</v>
      </c>
      <c r="H76" t="s">
        <v>8</v>
      </c>
      <c r="I76" t="str">
        <f>VLOOKUP(Transaction[[#This Row],[Subcategory]],Data_Validation[#All],2,FALSE)</f>
        <v>Salary</v>
      </c>
      <c r="J76" t="str">
        <f>VLOOKUP(Transaction[[#This Row],[Subcategory]],Data_Validation[#All],3,FALSE)</f>
        <v>INCOME</v>
      </c>
    </row>
    <row r="77" spans="1:10" x14ac:dyDescent="0.3">
      <c r="A77" s="1">
        <v>44798</v>
      </c>
      <c r="B77" t="s">
        <v>19</v>
      </c>
      <c r="C77" t="s">
        <v>17</v>
      </c>
      <c r="D77">
        <v>-111.99</v>
      </c>
      <c r="E77">
        <f>ABS(Transaction[[#This Row],[Amount (GBP)]])</f>
        <v>111.99</v>
      </c>
      <c r="F77">
        <v>422.6</v>
      </c>
      <c r="G77" t="str">
        <f t="shared" si="1"/>
        <v>Debit</v>
      </c>
      <c r="H77" t="s">
        <v>103</v>
      </c>
      <c r="I77" t="str">
        <f>VLOOKUP(Transaction[[#This Row],[Subcategory]],Data_Validation[#All],2,FALSE)</f>
        <v>Loan Payment</v>
      </c>
      <c r="J77" t="str">
        <f>VLOOKUP(Transaction[[#This Row],[Subcategory]],Data_Validation[#All],3,FALSE)</f>
        <v>EXPENSE</v>
      </c>
    </row>
    <row r="78" spans="1:10" x14ac:dyDescent="0.3">
      <c r="A78" s="1">
        <v>44815</v>
      </c>
      <c r="B78" t="s">
        <v>19</v>
      </c>
      <c r="C78" t="s">
        <v>17</v>
      </c>
      <c r="D78">
        <v>-111.99</v>
      </c>
      <c r="E78">
        <f>ABS(Transaction[[#This Row],[Amount (GBP)]])</f>
        <v>111.99</v>
      </c>
      <c r="F78">
        <v>40.54</v>
      </c>
      <c r="G78" t="str">
        <f t="shared" si="1"/>
        <v>Debit</v>
      </c>
      <c r="H78" t="s">
        <v>103</v>
      </c>
      <c r="I78" t="str">
        <f>VLOOKUP(Transaction[[#This Row],[Subcategory]],Data_Validation[#All],2,FALSE)</f>
        <v>Loan Payment</v>
      </c>
      <c r="J78" t="str">
        <f>VLOOKUP(Transaction[[#This Row],[Subcategory]],Data_Validation[#All],3,FALSE)</f>
        <v>EXPENSE</v>
      </c>
    </row>
    <row r="79" spans="1:10" x14ac:dyDescent="0.3">
      <c r="A79" s="1">
        <v>44687</v>
      </c>
      <c r="B79" t="s">
        <v>30</v>
      </c>
      <c r="C79" t="s">
        <v>17</v>
      </c>
      <c r="D79">
        <v>110</v>
      </c>
      <c r="E79">
        <f>ABS(Transaction[[#This Row],[Amount (GBP)]])</f>
        <v>110</v>
      </c>
      <c r="F79">
        <v>129.79</v>
      </c>
      <c r="G79" t="str">
        <f t="shared" si="1"/>
        <v>credit</v>
      </c>
      <c r="H79" t="s">
        <v>8</v>
      </c>
      <c r="I79" t="str">
        <f>VLOOKUP(Transaction[[#This Row],[Subcategory]],Data_Validation[#All],2,FALSE)</f>
        <v>Salary</v>
      </c>
      <c r="J79" t="s">
        <v>8</v>
      </c>
    </row>
    <row r="80" spans="1:10" x14ac:dyDescent="0.3">
      <c r="A80" s="1">
        <v>44691</v>
      </c>
      <c r="B80" t="s">
        <v>19</v>
      </c>
      <c r="C80" t="s">
        <v>17</v>
      </c>
      <c r="D80">
        <v>-106.99</v>
      </c>
      <c r="E80">
        <f>ABS(Transaction[[#This Row],[Amount (GBP)]])</f>
        <v>106.99</v>
      </c>
      <c r="F80">
        <v>13.98</v>
      </c>
      <c r="G80" t="str">
        <f t="shared" si="1"/>
        <v>Debit</v>
      </c>
      <c r="H80" t="s">
        <v>103</v>
      </c>
      <c r="I80" t="str">
        <f>VLOOKUP(Transaction[[#This Row],[Subcategory]],Data_Validation[#All],2,FALSE)</f>
        <v>Loan Payment</v>
      </c>
      <c r="J80" t="str">
        <f>VLOOKUP(Transaction[[#This Row],[Subcategory]],Data_Validation[#All],3,FALSE)</f>
        <v>EXPENSE</v>
      </c>
    </row>
    <row r="81" spans="1:10" x14ac:dyDescent="0.3">
      <c r="A81" s="1">
        <v>44673</v>
      </c>
      <c r="B81" t="s">
        <v>55</v>
      </c>
      <c r="C81" t="s">
        <v>17</v>
      </c>
      <c r="D81">
        <v>104.04</v>
      </c>
      <c r="E81">
        <f>ABS(Transaction[[#This Row],[Amount (GBP)]])</f>
        <v>104.04</v>
      </c>
      <c r="F81">
        <v>120.53</v>
      </c>
      <c r="G81" t="str">
        <f t="shared" si="1"/>
        <v>credit</v>
      </c>
      <c r="H81" t="s">
        <v>8</v>
      </c>
      <c r="I81" t="str">
        <f>VLOOKUP(Transaction[[#This Row],[Subcategory]],Data_Validation[#All],2,FALSE)</f>
        <v>Salary</v>
      </c>
      <c r="J81" t="str">
        <f>VLOOKUP(Transaction[[#This Row],[Subcategory]],Data_Validation[#All],3,FALSE)</f>
        <v>INCOME</v>
      </c>
    </row>
    <row r="82" spans="1:10" x14ac:dyDescent="0.3">
      <c r="A82" s="1">
        <v>44535</v>
      </c>
      <c r="B82" t="s">
        <v>9</v>
      </c>
      <c r="C82" t="s">
        <v>17</v>
      </c>
      <c r="D82">
        <v>-101.99</v>
      </c>
      <c r="E82">
        <f>ABS(Transaction[[#This Row],[Amount (GBP)]])</f>
        <v>101.99</v>
      </c>
      <c r="F82">
        <v>168.06</v>
      </c>
      <c r="G82" t="str">
        <f t="shared" si="1"/>
        <v>Debit</v>
      </c>
      <c r="H82" t="s">
        <v>103</v>
      </c>
      <c r="I82" t="str">
        <f>VLOOKUP(Transaction[[#This Row],[Subcategory]],Data_Validation[#All],2,FALSE)</f>
        <v>Loan Payment</v>
      </c>
      <c r="J82" t="str">
        <f>VLOOKUP(Transaction[[#This Row],[Subcategory]],Data_Validation[#All],3,FALSE)</f>
        <v>EXPENSE</v>
      </c>
    </row>
    <row r="83" spans="1:10" x14ac:dyDescent="0.3">
      <c r="A83" s="1">
        <v>44610</v>
      </c>
      <c r="B83" t="s">
        <v>19</v>
      </c>
      <c r="C83" t="s">
        <v>17</v>
      </c>
      <c r="D83">
        <v>-101.99</v>
      </c>
      <c r="E83">
        <f>ABS(Transaction[[#This Row],[Amount (GBP)]])</f>
        <v>101.99</v>
      </c>
      <c r="F83">
        <v>7.7</v>
      </c>
      <c r="G83" t="str">
        <f t="shared" si="1"/>
        <v>Debit</v>
      </c>
      <c r="H83" t="s">
        <v>103</v>
      </c>
      <c r="I83" t="str">
        <f>VLOOKUP(Transaction[[#This Row],[Subcategory]],Data_Validation[#All],2,FALSE)</f>
        <v>Loan Payment</v>
      </c>
      <c r="J83" t="str">
        <f>VLOOKUP(Transaction[[#This Row],[Subcategory]],Data_Validation[#All],3,FALSE)</f>
        <v>EXPENSE</v>
      </c>
    </row>
    <row r="84" spans="1:10" x14ac:dyDescent="0.3">
      <c r="A84" s="1">
        <v>44731</v>
      </c>
      <c r="B84" t="s">
        <v>19</v>
      </c>
      <c r="C84" t="s">
        <v>17</v>
      </c>
      <c r="D84">
        <v>-101.99</v>
      </c>
      <c r="E84">
        <f>ABS(Transaction[[#This Row],[Amount (GBP)]])</f>
        <v>101.99</v>
      </c>
      <c r="F84">
        <v>6.29</v>
      </c>
      <c r="G84" t="str">
        <f t="shared" si="1"/>
        <v>Debit</v>
      </c>
      <c r="H84" t="s">
        <v>103</v>
      </c>
      <c r="I84" t="str">
        <f>VLOOKUP(Transaction[[#This Row],[Subcategory]],Data_Validation[#All],2,FALSE)</f>
        <v>Loan Payment</v>
      </c>
      <c r="J84" t="str">
        <f>VLOOKUP(Transaction[[#This Row],[Subcategory]],Data_Validation[#All],3,FALSE)</f>
        <v>EXPENSE</v>
      </c>
    </row>
    <row r="85" spans="1:10" x14ac:dyDescent="0.3">
      <c r="A85" s="1">
        <v>44754</v>
      </c>
      <c r="B85" t="s">
        <v>19</v>
      </c>
      <c r="C85" t="s">
        <v>17</v>
      </c>
      <c r="D85">
        <v>-101.99</v>
      </c>
      <c r="E85">
        <f>ABS(Transaction[[#This Row],[Amount (GBP)]])</f>
        <v>101.99</v>
      </c>
      <c r="F85">
        <v>50.47</v>
      </c>
      <c r="G85" t="str">
        <f t="shared" si="1"/>
        <v>Debit</v>
      </c>
      <c r="H85" t="s">
        <v>103</v>
      </c>
      <c r="I85" t="str">
        <f>VLOOKUP(Transaction[[#This Row],[Subcategory]],Data_Validation[#All],2,FALSE)</f>
        <v>Loan Payment</v>
      </c>
      <c r="J85" t="str">
        <f>VLOOKUP(Transaction[[#This Row],[Subcategory]],Data_Validation[#All],3,FALSE)</f>
        <v>EXPENSE</v>
      </c>
    </row>
    <row r="86" spans="1:10" x14ac:dyDescent="0.3">
      <c r="A86" s="1">
        <v>44659</v>
      </c>
      <c r="B86" t="s">
        <v>55</v>
      </c>
      <c r="C86" t="s">
        <v>17</v>
      </c>
      <c r="D86">
        <v>101.5</v>
      </c>
      <c r="E86">
        <f>ABS(Transaction[[#This Row],[Amount (GBP)]])</f>
        <v>101.5</v>
      </c>
      <c r="F86">
        <v>479.6</v>
      </c>
      <c r="G86" t="str">
        <f t="shared" si="1"/>
        <v>credit</v>
      </c>
      <c r="H86" t="s">
        <v>8</v>
      </c>
      <c r="I86" t="str">
        <f>VLOOKUP(Transaction[[#This Row],[Subcategory]],Data_Validation[#All],2,FALSE)</f>
        <v>Salary</v>
      </c>
      <c r="J86" t="str">
        <f>VLOOKUP(Transaction[[#This Row],[Subcategory]],Data_Validation[#All],3,FALSE)</f>
        <v>INCOME</v>
      </c>
    </row>
    <row r="87" spans="1:10" x14ac:dyDescent="0.3">
      <c r="A87" s="1">
        <v>44610</v>
      </c>
      <c r="B87" t="s">
        <v>53</v>
      </c>
      <c r="C87" t="s">
        <v>17</v>
      </c>
      <c r="D87">
        <v>100</v>
      </c>
      <c r="E87">
        <f>ABS(Transaction[[#This Row],[Amount (GBP)]])</f>
        <v>100</v>
      </c>
      <c r="F87">
        <v>321.68</v>
      </c>
      <c r="G87" t="str">
        <f t="shared" si="1"/>
        <v>credit</v>
      </c>
      <c r="H87" t="s">
        <v>8</v>
      </c>
      <c r="I87" t="str">
        <f>VLOOKUP(Transaction[[#This Row],[Subcategory]],Data_Validation[#All],2,FALSE)</f>
        <v>Salary</v>
      </c>
      <c r="J87" t="str">
        <f>VLOOKUP(Transaction[[#This Row],[Subcategory]],Data_Validation[#All],3,FALSE)</f>
        <v>INCOME</v>
      </c>
    </row>
    <row r="88" spans="1:10" x14ac:dyDescent="0.3">
      <c r="A88" s="1">
        <v>44612</v>
      </c>
      <c r="B88" t="s">
        <v>53</v>
      </c>
      <c r="C88" t="s">
        <v>17</v>
      </c>
      <c r="D88">
        <v>100</v>
      </c>
      <c r="E88">
        <f>ABS(Transaction[[#This Row],[Amount (GBP)]])</f>
        <v>100</v>
      </c>
      <c r="F88">
        <v>107.7</v>
      </c>
      <c r="G88" t="str">
        <f t="shared" si="1"/>
        <v>credit</v>
      </c>
      <c r="H88" t="s">
        <v>8</v>
      </c>
      <c r="I88" t="str">
        <f>VLOOKUP(Transaction[[#This Row],[Subcategory]],Data_Validation[#All],2,FALSE)</f>
        <v>Salary</v>
      </c>
      <c r="J88" t="str">
        <f>VLOOKUP(Transaction[[#This Row],[Subcategory]],Data_Validation[#All],3,FALSE)</f>
        <v>INCOME</v>
      </c>
    </row>
    <row r="89" spans="1:10" x14ac:dyDescent="0.3">
      <c r="A89" s="1">
        <v>44631</v>
      </c>
      <c r="B89" t="s">
        <v>55</v>
      </c>
      <c r="C89" t="s">
        <v>17</v>
      </c>
      <c r="D89">
        <v>100</v>
      </c>
      <c r="E89">
        <f>ABS(Transaction[[#This Row],[Amount (GBP)]])</f>
        <v>100</v>
      </c>
      <c r="F89">
        <v>125.9</v>
      </c>
      <c r="G89" t="str">
        <f t="shared" si="1"/>
        <v>credit</v>
      </c>
      <c r="H89" t="s">
        <v>8</v>
      </c>
      <c r="I89" t="str">
        <f>VLOOKUP(Transaction[[#This Row],[Subcategory]],Data_Validation[#All],2,FALSE)</f>
        <v>Salary</v>
      </c>
      <c r="J89" t="str">
        <f>VLOOKUP(Transaction[[#This Row],[Subcategory]],Data_Validation[#All],3,FALSE)</f>
        <v>INCOME</v>
      </c>
    </row>
    <row r="90" spans="1:10" x14ac:dyDescent="0.3">
      <c r="A90" s="1">
        <v>44652</v>
      </c>
      <c r="B90" t="s">
        <v>62</v>
      </c>
      <c r="C90" t="s">
        <v>17</v>
      </c>
      <c r="D90">
        <v>100</v>
      </c>
      <c r="E90">
        <f>ABS(Transaction[[#This Row],[Amount (GBP)]])</f>
        <v>100</v>
      </c>
      <c r="F90">
        <v>747.82</v>
      </c>
      <c r="G90" t="str">
        <f t="shared" si="1"/>
        <v>credit</v>
      </c>
      <c r="H90" t="s">
        <v>8</v>
      </c>
      <c r="I90" t="str">
        <f>VLOOKUP(Transaction[[#This Row],[Subcategory]],Data_Validation[#All],2,FALSE)</f>
        <v>Salary</v>
      </c>
      <c r="J90" t="str">
        <f>VLOOKUP(Transaction[[#This Row],[Subcategory]],Data_Validation[#All],3,FALSE)</f>
        <v>INCOME</v>
      </c>
    </row>
    <row r="91" spans="1:10" x14ac:dyDescent="0.3">
      <c r="A91" s="1">
        <v>44715</v>
      </c>
      <c r="B91" t="s">
        <v>65</v>
      </c>
      <c r="C91" t="s">
        <v>17</v>
      </c>
      <c r="D91">
        <v>100</v>
      </c>
      <c r="E91">
        <f>ABS(Transaction[[#This Row],[Amount (GBP)]])</f>
        <v>100</v>
      </c>
      <c r="F91">
        <v>171.35</v>
      </c>
      <c r="G91" t="str">
        <f t="shared" si="1"/>
        <v>credit</v>
      </c>
      <c r="H91" t="s">
        <v>8</v>
      </c>
      <c r="I91" t="str">
        <f>VLOOKUP(Transaction[[#This Row],[Subcategory]],Data_Validation[#All],2,FALSE)</f>
        <v>Salary</v>
      </c>
      <c r="J91" t="str">
        <f>VLOOKUP(Transaction[[#This Row],[Subcategory]],Data_Validation[#All],3,FALSE)</f>
        <v>INCOME</v>
      </c>
    </row>
    <row r="92" spans="1:10" x14ac:dyDescent="0.3">
      <c r="A92" s="1">
        <v>44715</v>
      </c>
      <c r="B92" t="s">
        <v>63</v>
      </c>
      <c r="C92" t="s">
        <v>17</v>
      </c>
      <c r="D92">
        <v>-100</v>
      </c>
      <c r="E92">
        <f>ABS(Transaction[[#This Row],[Amount (GBP)]])</f>
        <v>100</v>
      </c>
      <c r="F92">
        <v>71.349999999999994</v>
      </c>
      <c r="G92" t="str">
        <f t="shared" si="1"/>
        <v>Debit</v>
      </c>
      <c r="H92" t="s">
        <v>10</v>
      </c>
      <c r="I92" t="s">
        <v>127</v>
      </c>
      <c r="J92" t="str">
        <f>VLOOKUP(Transaction[[#This Row],[Subcategory]],Data_Validation[#All],3,FALSE)</f>
        <v>EXPENSE</v>
      </c>
    </row>
    <row r="93" spans="1:10" x14ac:dyDescent="0.3">
      <c r="A93" s="1">
        <v>44722</v>
      </c>
      <c r="B93" t="s">
        <v>63</v>
      </c>
      <c r="C93" t="s">
        <v>17</v>
      </c>
      <c r="D93">
        <v>-100</v>
      </c>
      <c r="E93">
        <f>ABS(Transaction[[#This Row],[Amount (GBP)]])</f>
        <v>100</v>
      </c>
      <c r="F93">
        <v>115.97</v>
      </c>
      <c r="G93" t="str">
        <f t="shared" si="1"/>
        <v>Debit</v>
      </c>
      <c r="H93" t="s">
        <v>10</v>
      </c>
      <c r="I93" t="s">
        <v>127</v>
      </c>
      <c r="J93" t="str">
        <f>VLOOKUP(Transaction[[#This Row],[Subcategory]],Data_Validation[#All],3,FALSE)</f>
        <v>EXPENSE</v>
      </c>
    </row>
    <row r="94" spans="1:10" x14ac:dyDescent="0.3">
      <c r="A94" s="1">
        <v>44728</v>
      </c>
      <c r="B94" t="s">
        <v>63</v>
      </c>
      <c r="C94" t="s">
        <v>17</v>
      </c>
      <c r="D94">
        <v>-100</v>
      </c>
      <c r="E94">
        <f>ABS(Transaction[[#This Row],[Amount (GBP)]])</f>
        <v>100</v>
      </c>
      <c r="F94">
        <v>427.08</v>
      </c>
      <c r="G94" t="str">
        <f t="shared" si="1"/>
        <v>Debit</v>
      </c>
      <c r="H94" t="s">
        <v>10</v>
      </c>
      <c r="I94" t="s">
        <v>127</v>
      </c>
      <c r="J94" t="str">
        <f>VLOOKUP(Transaction[[#This Row],[Subcategory]],Data_Validation[#All],3,FALSE)</f>
        <v>EXPENSE</v>
      </c>
    </row>
    <row r="95" spans="1:10" x14ac:dyDescent="0.3">
      <c r="A95" s="1">
        <v>44730</v>
      </c>
      <c r="B95" t="s">
        <v>65</v>
      </c>
      <c r="C95" t="s">
        <v>17</v>
      </c>
      <c r="D95">
        <v>100</v>
      </c>
      <c r="E95">
        <f>ABS(Transaction[[#This Row],[Amount (GBP)]])</f>
        <v>100</v>
      </c>
      <c r="F95">
        <v>113.28</v>
      </c>
      <c r="G95" t="str">
        <f t="shared" si="1"/>
        <v>credit</v>
      </c>
      <c r="H95" t="s">
        <v>8</v>
      </c>
      <c r="I95" t="str">
        <f>VLOOKUP(Transaction[[#This Row],[Subcategory]],Data_Validation[#All],2,FALSE)</f>
        <v>Salary</v>
      </c>
      <c r="J95" t="str">
        <f>VLOOKUP(Transaction[[#This Row],[Subcategory]],Data_Validation[#All],3,FALSE)</f>
        <v>INCOME</v>
      </c>
    </row>
    <row r="96" spans="1:10" x14ac:dyDescent="0.3">
      <c r="A96" s="1">
        <v>44743</v>
      </c>
      <c r="B96" t="s">
        <v>7</v>
      </c>
      <c r="C96" t="s">
        <v>108</v>
      </c>
      <c r="D96">
        <v>100</v>
      </c>
      <c r="E96">
        <f>ABS(Transaction[[#This Row],[Amount (GBP)]])</f>
        <v>100</v>
      </c>
      <c r="F96">
        <v>105.4</v>
      </c>
      <c r="G96" t="str">
        <f t="shared" si="1"/>
        <v>credit</v>
      </c>
      <c r="H96" t="s">
        <v>8</v>
      </c>
      <c r="I96" t="str">
        <f>VLOOKUP(Transaction[[#This Row],[Subcategory]],Data_Validation[#All],2,FALSE)</f>
        <v>Salary</v>
      </c>
      <c r="J96" t="str">
        <f>VLOOKUP(Transaction[[#This Row],[Subcategory]],Data_Validation[#All],3,FALSE)</f>
        <v>INCOME</v>
      </c>
    </row>
    <row r="97" spans="1:10" x14ac:dyDescent="0.3">
      <c r="A97" s="1">
        <v>44745</v>
      </c>
      <c r="B97" t="s">
        <v>74</v>
      </c>
      <c r="C97" t="s">
        <v>17</v>
      </c>
      <c r="D97">
        <v>-100</v>
      </c>
      <c r="E97">
        <f>ABS(Transaction[[#This Row],[Amount (GBP)]])</f>
        <v>100</v>
      </c>
      <c r="F97">
        <v>61.91</v>
      </c>
      <c r="G97" t="str">
        <f t="shared" si="1"/>
        <v>Debit</v>
      </c>
      <c r="H97" t="s">
        <v>107</v>
      </c>
      <c r="I97" t="str">
        <f>VLOOKUP(Transaction[[#This Row],[Subcategory]],Data_Validation[#All],2,FALSE)</f>
        <v>Living Expenses</v>
      </c>
      <c r="J97" t="str">
        <f>VLOOKUP(Transaction[[#This Row],[Subcategory]],Data_Validation[#All],3,FALSE)</f>
        <v>EXPENSE</v>
      </c>
    </row>
    <row r="98" spans="1:10" x14ac:dyDescent="0.3">
      <c r="A98" s="1">
        <v>44749</v>
      </c>
      <c r="B98" t="s">
        <v>65</v>
      </c>
      <c r="C98" t="s">
        <v>17</v>
      </c>
      <c r="D98">
        <v>100</v>
      </c>
      <c r="E98">
        <f>ABS(Transaction[[#This Row],[Amount (GBP)]])</f>
        <v>100</v>
      </c>
      <c r="F98">
        <v>120.02</v>
      </c>
      <c r="G98" t="str">
        <f t="shared" si="1"/>
        <v>credit</v>
      </c>
      <c r="H98" t="s">
        <v>8</v>
      </c>
      <c r="I98" t="str">
        <f>VLOOKUP(Transaction[[#This Row],[Subcategory]],Data_Validation[#All],2,FALSE)</f>
        <v>Salary</v>
      </c>
      <c r="J98" t="str">
        <f>VLOOKUP(Transaction[[#This Row],[Subcategory]],Data_Validation[#All],3,FALSE)</f>
        <v>INCOME</v>
      </c>
    </row>
    <row r="99" spans="1:10" x14ac:dyDescent="0.3">
      <c r="A99" s="1">
        <v>44753</v>
      </c>
      <c r="B99" t="s">
        <v>65</v>
      </c>
      <c r="C99" t="s">
        <v>17</v>
      </c>
      <c r="D99">
        <v>100</v>
      </c>
      <c r="E99">
        <f>ABS(Transaction[[#This Row],[Amount (GBP)]])</f>
        <v>100</v>
      </c>
      <c r="F99">
        <v>534.45000000000005</v>
      </c>
      <c r="G99" t="str">
        <f t="shared" si="1"/>
        <v>credit</v>
      </c>
      <c r="H99" t="s">
        <v>8</v>
      </c>
      <c r="I99" t="str">
        <f>VLOOKUP(Transaction[[#This Row],[Subcategory]],Data_Validation[#All],2,FALSE)</f>
        <v>Salary</v>
      </c>
      <c r="J99" t="str">
        <f>VLOOKUP(Transaction[[#This Row],[Subcategory]],Data_Validation[#All],3,FALSE)</f>
        <v>INCOME</v>
      </c>
    </row>
    <row r="100" spans="1:10" x14ac:dyDescent="0.3">
      <c r="A100" s="1">
        <v>44763</v>
      </c>
      <c r="B100" t="s">
        <v>77</v>
      </c>
      <c r="C100" t="s">
        <v>17</v>
      </c>
      <c r="D100">
        <v>100</v>
      </c>
      <c r="E100">
        <f>ABS(Transaction[[#This Row],[Amount (GBP)]])</f>
        <v>100</v>
      </c>
      <c r="F100">
        <v>109.21</v>
      </c>
      <c r="G100" t="str">
        <f t="shared" si="1"/>
        <v>credit</v>
      </c>
      <c r="H100" t="s">
        <v>8</v>
      </c>
      <c r="I100" t="str">
        <f>VLOOKUP(Transaction[[#This Row],[Subcategory]],Data_Validation[#All],2,FALSE)</f>
        <v>Salary</v>
      </c>
      <c r="J100" t="str">
        <f>VLOOKUP(Transaction[[#This Row],[Subcategory]],Data_Validation[#All],3,FALSE)</f>
        <v>INCOME</v>
      </c>
    </row>
    <row r="101" spans="1:10" x14ac:dyDescent="0.3">
      <c r="A101" s="1">
        <v>44772</v>
      </c>
      <c r="B101" t="s">
        <v>77</v>
      </c>
      <c r="C101" t="s">
        <v>17</v>
      </c>
      <c r="D101">
        <v>100</v>
      </c>
      <c r="E101">
        <f>ABS(Transaction[[#This Row],[Amount (GBP)]])</f>
        <v>100</v>
      </c>
      <c r="F101">
        <v>531.44000000000005</v>
      </c>
      <c r="G101" t="str">
        <f t="shared" si="1"/>
        <v>credit</v>
      </c>
      <c r="H101" t="s">
        <v>8</v>
      </c>
      <c r="I101" t="str">
        <f>VLOOKUP(Transaction[[#This Row],[Subcategory]],Data_Validation[#All],2,FALSE)</f>
        <v>Salary</v>
      </c>
      <c r="J101" t="str">
        <f>VLOOKUP(Transaction[[#This Row],[Subcategory]],Data_Validation[#All],3,FALSE)</f>
        <v>INCOME</v>
      </c>
    </row>
    <row r="102" spans="1:10" x14ac:dyDescent="0.3">
      <c r="A102" s="1">
        <v>44799</v>
      </c>
      <c r="B102" t="s">
        <v>65</v>
      </c>
      <c r="C102" t="s">
        <v>17</v>
      </c>
      <c r="D102">
        <v>100</v>
      </c>
      <c r="E102">
        <f>ABS(Transaction[[#This Row],[Amount (GBP)]])</f>
        <v>100</v>
      </c>
      <c r="F102">
        <v>522.6</v>
      </c>
      <c r="G102" t="str">
        <f t="shared" si="1"/>
        <v>credit</v>
      </c>
      <c r="H102" t="s">
        <v>8</v>
      </c>
      <c r="I102" t="str">
        <f>VLOOKUP(Transaction[[#This Row],[Subcategory]],Data_Validation[#All],2,FALSE)</f>
        <v>Salary</v>
      </c>
      <c r="J102" t="str">
        <f>VLOOKUP(Transaction[[#This Row],[Subcategory]],Data_Validation[#All],3,FALSE)</f>
        <v>INCOME</v>
      </c>
    </row>
    <row r="103" spans="1:10" x14ac:dyDescent="0.3">
      <c r="A103" s="1">
        <v>44527</v>
      </c>
      <c r="B103" t="s">
        <v>28</v>
      </c>
      <c r="C103" t="s">
        <v>17</v>
      </c>
      <c r="D103">
        <v>99.83</v>
      </c>
      <c r="E103">
        <f>ABS(Transaction[[#This Row],[Amount (GBP)]])</f>
        <v>99.83</v>
      </c>
      <c r="F103">
        <v>105.17</v>
      </c>
      <c r="G103" t="str">
        <f t="shared" si="1"/>
        <v>credit</v>
      </c>
      <c r="H103" t="s">
        <v>8</v>
      </c>
      <c r="I103" t="str">
        <f>VLOOKUP(Transaction[[#This Row],[Subcategory]],Data_Validation[#All],2,FALSE)</f>
        <v>Salary</v>
      </c>
      <c r="J103" t="str">
        <f>VLOOKUP(Transaction[[#This Row],[Subcategory]],Data_Validation[#All],3,FALSE)</f>
        <v>INCOME</v>
      </c>
    </row>
    <row r="104" spans="1:10" x14ac:dyDescent="0.3">
      <c r="A104" s="1">
        <v>44653</v>
      </c>
      <c r="B104" t="s">
        <v>19</v>
      </c>
      <c r="C104" t="s">
        <v>17</v>
      </c>
      <c r="D104">
        <v>-91.99</v>
      </c>
      <c r="E104">
        <f>ABS(Transaction[[#This Row],[Amount (GBP)]])</f>
        <v>91.99</v>
      </c>
      <c r="F104">
        <v>451.37</v>
      </c>
      <c r="G104" t="str">
        <f t="shared" si="1"/>
        <v>Debit</v>
      </c>
      <c r="H104" t="s">
        <v>103</v>
      </c>
      <c r="I104" t="str">
        <f>VLOOKUP(Transaction[[#This Row],[Subcategory]],Data_Validation[#All],2,FALSE)</f>
        <v>Loan Payment</v>
      </c>
      <c r="J104" t="str">
        <f>VLOOKUP(Transaction[[#This Row],[Subcategory]],Data_Validation[#All],3,FALSE)</f>
        <v>EXPENSE</v>
      </c>
    </row>
    <row r="105" spans="1:10" x14ac:dyDescent="0.3">
      <c r="A105" s="1">
        <v>44745</v>
      </c>
      <c r="B105" t="s">
        <v>65</v>
      </c>
      <c r="C105" t="s">
        <v>17</v>
      </c>
      <c r="D105">
        <v>90</v>
      </c>
      <c r="E105">
        <f>ABS(Transaction[[#This Row],[Amount (GBP)]])</f>
        <v>90</v>
      </c>
      <c r="F105">
        <v>182.91</v>
      </c>
      <c r="G105" t="str">
        <f t="shared" si="1"/>
        <v>credit</v>
      </c>
      <c r="H105" t="s">
        <v>8</v>
      </c>
      <c r="I105" t="str">
        <f>VLOOKUP(Transaction[[#This Row],[Subcategory]],Data_Validation[#All],2,FALSE)</f>
        <v>Salary</v>
      </c>
      <c r="J105" t="str">
        <f>VLOOKUP(Transaction[[#This Row],[Subcategory]],Data_Validation[#All],3,FALSE)</f>
        <v>INCOME</v>
      </c>
    </row>
    <row r="106" spans="1:10" x14ac:dyDescent="0.3">
      <c r="A106" s="1">
        <v>44519</v>
      </c>
      <c r="B106" t="s">
        <v>22</v>
      </c>
      <c r="C106" t="s">
        <v>17</v>
      </c>
      <c r="D106">
        <v>87.41</v>
      </c>
      <c r="E106">
        <f>ABS(Transaction[[#This Row],[Amount (GBP)]])</f>
        <v>87.41</v>
      </c>
      <c r="F106">
        <v>98.43</v>
      </c>
      <c r="G106" t="str">
        <f t="shared" si="1"/>
        <v>credit</v>
      </c>
      <c r="H106" t="s">
        <v>8</v>
      </c>
      <c r="I106" t="str">
        <f>VLOOKUP(Transaction[[#This Row],[Subcategory]],Data_Validation[#All],2,FALSE)</f>
        <v>Salary</v>
      </c>
      <c r="J106" t="str">
        <f>VLOOKUP(Transaction[[#This Row],[Subcategory]],Data_Validation[#All],3,FALSE)</f>
        <v>INCOME</v>
      </c>
    </row>
    <row r="107" spans="1:10" x14ac:dyDescent="0.3">
      <c r="A107" s="1">
        <v>44719</v>
      </c>
      <c r="B107" t="s">
        <v>19</v>
      </c>
      <c r="C107" t="s">
        <v>17</v>
      </c>
      <c r="D107">
        <v>-81.99</v>
      </c>
      <c r="E107">
        <f>ABS(Transaction[[#This Row],[Amount (GBP)]])</f>
        <v>81.99</v>
      </c>
      <c r="F107">
        <v>5.85</v>
      </c>
      <c r="G107" t="str">
        <f t="shared" si="1"/>
        <v>Debit</v>
      </c>
      <c r="H107" t="s">
        <v>103</v>
      </c>
      <c r="I107" t="str">
        <f>VLOOKUP(Transaction[[#This Row],[Subcategory]],Data_Validation[#All],2,FALSE)</f>
        <v>Loan Payment</v>
      </c>
      <c r="J107" t="str">
        <f>VLOOKUP(Transaction[[#This Row],[Subcategory]],Data_Validation[#All],3,FALSE)</f>
        <v>EXPENSE</v>
      </c>
    </row>
    <row r="108" spans="1:10" x14ac:dyDescent="0.3">
      <c r="A108" s="1">
        <v>44718</v>
      </c>
      <c r="B108" t="s">
        <v>65</v>
      </c>
      <c r="C108" t="s">
        <v>17</v>
      </c>
      <c r="D108">
        <v>80</v>
      </c>
      <c r="E108">
        <f>ABS(Transaction[[#This Row],[Amount (GBP)]])</f>
        <v>80</v>
      </c>
      <c r="F108">
        <v>87.84</v>
      </c>
      <c r="G108" t="str">
        <f t="shared" si="1"/>
        <v>credit</v>
      </c>
      <c r="H108" t="s">
        <v>8</v>
      </c>
      <c r="I108" t="str">
        <f>VLOOKUP(Transaction[[#This Row],[Subcategory]],Data_Validation[#All],2,FALSE)</f>
        <v>Salary</v>
      </c>
      <c r="J108" t="str">
        <f>VLOOKUP(Transaction[[#This Row],[Subcategory]],Data_Validation[#All],3,FALSE)</f>
        <v>INCOME</v>
      </c>
    </row>
    <row r="109" spans="1:10" x14ac:dyDescent="0.3">
      <c r="A109" s="1">
        <v>44727</v>
      </c>
      <c r="B109" t="s">
        <v>65</v>
      </c>
      <c r="C109" t="s">
        <v>17</v>
      </c>
      <c r="D109">
        <v>80</v>
      </c>
      <c r="E109">
        <f>ABS(Transaction[[#This Row],[Amount (GBP)]])</f>
        <v>80</v>
      </c>
      <c r="F109">
        <v>133.83000000000001</v>
      </c>
      <c r="G109" t="str">
        <f t="shared" si="1"/>
        <v>credit</v>
      </c>
      <c r="H109" t="s">
        <v>8</v>
      </c>
      <c r="I109" t="str">
        <f>VLOOKUP(Transaction[[#This Row],[Subcategory]],Data_Validation[#All],2,FALSE)</f>
        <v>Salary</v>
      </c>
      <c r="J109" t="str">
        <f>VLOOKUP(Transaction[[#This Row],[Subcategory]],Data_Validation[#All],3,FALSE)</f>
        <v>INCOME</v>
      </c>
    </row>
    <row r="110" spans="1:10" x14ac:dyDescent="0.3">
      <c r="A110" s="1">
        <v>44817</v>
      </c>
      <c r="B110" t="s">
        <v>77</v>
      </c>
      <c r="C110" t="s">
        <v>17</v>
      </c>
      <c r="D110">
        <v>80</v>
      </c>
      <c r="E110">
        <f>ABS(Transaction[[#This Row],[Amount (GBP)]])</f>
        <v>80</v>
      </c>
      <c r="F110">
        <v>91.37</v>
      </c>
      <c r="G110" t="str">
        <f t="shared" si="1"/>
        <v>credit</v>
      </c>
      <c r="H110" t="s">
        <v>8</v>
      </c>
      <c r="I110" t="str">
        <f>VLOOKUP(Transaction[[#This Row],[Subcategory]],Data_Validation[#All],2,FALSE)</f>
        <v>Salary</v>
      </c>
      <c r="J110" t="str">
        <f>VLOOKUP(Transaction[[#This Row],[Subcategory]],Data_Validation[#All],3,FALSE)</f>
        <v>INCOME</v>
      </c>
    </row>
    <row r="111" spans="1:10" x14ac:dyDescent="0.3">
      <c r="A111" s="1">
        <v>44820</v>
      </c>
      <c r="B111" t="s">
        <v>77</v>
      </c>
      <c r="C111" t="s">
        <v>17</v>
      </c>
      <c r="D111">
        <v>80</v>
      </c>
      <c r="E111">
        <f>ABS(Transaction[[#This Row],[Amount (GBP)]])</f>
        <v>80</v>
      </c>
      <c r="F111">
        <v>151.38</v>
      </c>
      <c r="G111" t="str">
        <f t="shared" si="1"/>
        <v>credit</v>
      </c>
      <c r="H111" t="s">
        <v>8</v>
      </c>
      <c r="I111" t="str">
        <f>VLOOKUP(Transaction[[#This Row],[Subcategory]],Data_Validation[#All],2,FALSE)</f>
        <v>Salary</v>
      </c>
      <c r="J111" t="str">
        <f>VLOOKUP(Transaction[[#This Row],[Subcategory]],Data_Validation[#All],3,FALSE)</f>
        <v>INCOME</v>
      </c>
    </row>
    <row r="112" spans="1:10" x14ac:dyDescent="0.3">
      <c r="A112" s="1">
        <v>44575</v>
      </c>
      <c r="B112" t="s">
        <v>30</v>
      </c>
      <c r="C112" t="s">
        <v>17</v>
      </c>
      <c r="D112">
        <v>79.95</v>
      </c>
      <c r="E112">
        <f>ABS(Transaction[[#This Row],[Amount (GBP)]])</f>
        <v>79.95</v>
      </c>
      <c r="F112">
        <v>147.24</v>
      </c>
      <c r="G112" t="str">
        <f t="shared" si="1"/>
        <v>credit</v>
      </c>
      <c r="H112" t="s">
        <v>8</v>
      </c>
      <c r="I112" t="str">
        <f>VLOOKUP(Transaction[[#This Row],[Subcategory]],Data_Validation[#All],2,FALSE)</f>
        <v>Salary</v>
      </c>
      <c r="J112" t="s">
        <v>8</v>
      </c>
    </row>
    <row r="113" spans="1:10" x14ac:dyDescent="0.3">
      <c r="A113" s="1">
        <v>44568</v>
      </c>
      <c r="B113" t="s">
        <v>30</v>
      </c>
      <c r="C113" t="s">
        <v>17</v>
      </c>
      <c r="D113">
        <v>74.95</v>
      </c>
      <c r="E113">
        <f>ABS(Transaction[[#This Row],[Amount (GBP)]])</f>
        <v>74.95</v>
      </c>
      <c r="F113">
        <v>77.760000000000005</v>
      </c>
      <c r="G113" t="str">
        <f t="shared" si="1"/>
        <v>credit</v>
      </c>
      <c r="H113" t="s">
        <v>8</v>
      </c>
      <c r="I113" t="str">
        <f>VLOOKUP(Transaction[[#This Row],[Subcategory]],Data_Validation[#All],2,FALSE)</f>
        <v>Salary</v>
      </c>
      <c r="J113" t="s">
        <v>8</v>
      </c>
    </row>
    <row r="114" spans="1:10" x14ac:dyDescent="0.3">
      <c r="A114" s="1">
        <v>44764</v>
      </c>
      <c r="B114" t="s">
        <v>30</v>
      </c>
      <c r="C114" t="s">
        <v>17</v>
      </c>
      <c r="D114">
        <v>74.64</v>
      </c>
      <c r="E114">
        <f>ABS(Transaction[[#This Row],[Amount (GBP)]])</f>
        <v>74.64</v>
      </c>
      <c r="F114">
        <v>183.85</v>
      </c>
      <c r="G114" t="str">
        <f t="shared" si="1"/>
        <v>credit</v>
      </c>
      <c r="H114" t="s">
        <v>8</v>
      </c>
      <c r="I114" t="str">
        <f>VLOOKUP(Transaction[[#This Row],[Subcategory]],Data_Validation[#All],2,FALSE)</f>
        <v>Salary</v>
      </c>
      <c r="J114" t="s">
        <v>8</v>
      </c>
    </row>
    <row r="115" spans="1:10" x14ac:dyDescent="0.3">
      <c r="A115" s="1">
        <v>44713</v>
      </c>
      <c r="B115" t="s">
        <v>19</v>
      </c>
      <c r="C115" t="s">
        <v>17</v>
      </c>
      <c r="D115">
        <v>-71.989999999999995</v>
      </c>
      <c r="E115">
        <f>ABS(Transaction[[#This Row],[Amount (GBP)]])</f>
        <v>71.989999999999995</v>
      </c>
      <c r="F115">
        <v>51.29</v>
      </c>
      <c r="G115" t="str">
        <f t="shared" si="1"/>
        <v>Debit</v>
      </c>
      <c r="H115" t="s">
        <v>103</v>
      </c>
      <c r="I115" t="str">
        <f>VLOOKUP(Transaction[[#This Row],[Subcategory]],Data_Validation[#All],2,FALSE)</f>
        <v>Loan Payment</v>
      </c>
      <c r="J115" t="str">
        <f>VLOOKUP(Transaction[[#This Row],[Subcategory]],Data_Validation[#All],3,FALSE)</f>
        <v>EXPENSE</v>
      </c>
    </row>
    <row r="116" spans="1:10" x14ac:dyDescent="0.3">
      <c r="A116" s="1">
        <v>44712</v>
      </c>
      <c r="B116" t="s">
        <v>65</v>
      </c>
      <c r="C116" t="s">
        <v>17</v>
      </c>
      <c r="D116">
        <v>70</v>
      </c>
      <c r="E116">
        <f>ABS(Transaction[[#This Row],[Amount (GBP)]])</f>
        <v>70</v>
      </c>
      <c r="F116">
        <v>622.28</v>
      </c>
      <c r="G116" t="str">
        <f t="shared" si="1"/>
        <v>credit</v>
      </c>
      <c r="H116" t="s">
        <v>8</v>
      </c>
      <c r="I116" t="str">
        <f>VLOOKUP(Transaction[[#This Row],[Subcategory]],Data_Validation[#All],2,FALSE)</f>
        <v>Salary</v>
      </c>
      <c r="J116" t="str">
        <f>VLOOKUP(Transaction[[#This Row],[Subcategory]],Data_Validation[#All],3,FALSE)</f>
        <v>INCOME</v>
      </c>
    </row>
    <row r="117" spans="1:10" x14ac:dyDescent="0.3">
      <c r="A117" s="1">
        <v>44694</v>
      </c>
      <c r="B117" t="s">
        <v>28</v>
      </c>
      <c r="C117" t="s">
        <v>17</v>
      </c>
      <c r="D117">
        <v>52.32</v>
      </c>
      <c r="E117">
        <f>ABS(Transaction[[#This Row],[Amount (GBP)]])</f>
        <v>52.32</v>
      </c>
      <c r="F117">
        <v>93.66</v>
      </c>
      <c r="G117" t="str">
        <f t="shared" si="1"/>
        <v>credit</v>
      </c>
      <c r="H117" t="s">
        <v>8</v>
      </c>
      <c r="I117" t="str">
        <f>VLOOKUP(Transaction[[#This Row],[Subcategory]],Data_Validation[#All],2,FALSE)</f>
        <v>Salary</v>
      </c>
      <c r="J117" t="str">
        <f>VLOOKUP(Transaction[[#This Row],[Subcategory]],Data_Validation[#All],3,FALSE)</f>
        <v>INCOME</v>
      </c>
    </row>
    <row r="118" spans="1:10" x14ac:dyDescent="0.3">
      <c r="A118" s="1">
        <v>44508</v>
      </c>
      <c r="B118" t="s">
        <v>19</v>
      </c>
      <c r="C118" t="s">
        <v>17</v>
      </c>
      <c r="D118">
        <v>-51.99</v>
      </c>
      <c r="E118">
        <f>ABS(Transaction[[#This Row],[Amount (GBP)]])</f>
        <v>51.99</v>
      </c>
      <c r="F118">
        <v>37.01</v>
      </c>
      <c r="G118" t="str">
        <f t="shared" si="1"/>
        <v>Debit</v>
      </c>
      <c r="H118" t="s">
        <v>103</v>
      </c>
      <c r="I118" t="str">
        <f>VLOOKUP(Transaction[[#This Row],[Subcategory]],Data_Validation[#All],2,FALSE)</f>
        <v>Loan Payment</v>
      </c>
      <c r="J118" t="str">
        <f>VLOOKUP(Transaction[[#This Row],[Subcategory]],Data_Validation[#All],3,FALSE)</f>
        <v>EXPENSE</v>
      </c>
    </row>
    <row r="119" spans="1:10" x14ac:dyDescent="0.3">
      <c r="A119" s="1">
        <v>44520</v>
      </c>
      <c r="B119" t="s">
        <v>19</v>
      </c>
      <c r="C119" t="s">
        <v>17</v>
      </c>
      <c r="D119">
        <v>-51.99</v>
      </c>
      <c r="E119">
        <f>ABS(Transaction[[#This Row],[Amount (GBP)]])</f>
        <v>51.99</v>
      </c>
      <c r="F119">
        <v>47.94</v>
      </c>
      <c r="G119" t="str">
        <f t="shared" si="1"/>
        <v>Debit</v>
      </c>
      <c r="H119" t="s">
        <v>103</v>
      </c>
      <c r="I119" t="str">
        <f>VLOOKUP(Transaction[[#This Row],[Subcategory]],Data_Validation[#All],2,FALSE)</f>
        <v>Loan Payment</v>
      </c>
      <c r="J119" t="str">
        <f>VLOOKUP(Transaction[[#This Row],[Subcategory]],Data_Validation[#All],3,FALSE)</f>
        <v>EXPENSE</v>
      </c>
    </row>
    <row r="120" spans="1:10" x14ac:dyDescent="0.3">
      <c r="A120" s="1">
        <v>44533</v>
      </c>
      <c r="B120" t="s">
        <v>22</v>
      </c>
      <c r="C120" t="s">
        <v>17</v>
      </c>
      <c r="D120">
        <v>50.88</v>
      </c>
      <c r="E120">
        <f>ABS(Transaction[[#This Row],[Amount (GBP)]])</f>
        <v>50.88</v>
      </c>
      <c r="F120">
        <v>285.04000000000002</v>
      </c>
      <c r="G120" t="str">
        <f t="shared" si="1"/>
        <v>credit</v>
      </c>
      <c r="H120" t="s">
        <v>8</v>
      </c>
      <c r="I120" t="str">
        <f>VLOOKUP(Transaction[[#This Row],[Subcategory]],Data_Validation[#All],2,FALSE)</f>
        <v>Salary</v>
      </c>
      <c r="J120" t="str">
        <f>VLOOKUP(Transaction[[#This Row],[Subcategory]],Data_Validation[#All],3,FALSE)</f>
        <v>INCOME</v>
      </c>
    </row>
    <row r="121" spans="1:10" x14ac:dyDescent="0.3">
      <c r="A121" s="1">
        <v>44661</v>
      </c>
      <c r="B121" t="s">
        <v>65</v>
      </c>
      <c r="C121" t="s">
        <v>17</v>
      </c>
      <c r="D121">
        <v>50</v>
      </c>
      <c r="E121">
        <f>ABS(Transaction[[#This Row],[Amount (GBP)]])</f>
        <v>50</v>
      </c>
      <c r="F121">
        <v>485.55</v>
      </c>
      <c r="G121" t="str">
        <f t="shared" si="1"/>
        <v>credit</v>
      </c>
      <c r="H121" t="s">
        <v>8</v>
      </c>
      <c r="I121" t="str">
        <f>VLOOKUP(Transaction[[#This Row],[Subcategory]],Data_Validation[#All],2,FALSE)</f>
        <v>Salary</v>
      </c>
      <c r="J121" t="str">
        <f>VLOOKUP(Transaction[[#This Row],[Subcategory]],Data_Validation[#All],3,FALSE)</f>
        <v>INCOME</v>
      </c>
    </row>
    <row r="122" spans="1:10" x14ac:dyDescent="0.3">
      <c r="A122" s="1">
        <v>44711</v>
      </c>
      <c r="B122" t="s">
        <v>65</v>
      </c>
      <c r="C122" t="s">
        <v>17</v>
      </c>
      <c r="D122">
        <v>50</v>
      </c>
      <c r="E122">
        <f>ABS(Transaction[[#This Row],[Amount (GBP)]])</f>
        <v>50</v>
      </c>
      <c r="F122">
        <v>492.28</v>
      </c>
      <c r="G122" t="str">
        <f t="shared" si="1"/>
        <v>credit</v>
      </c>
      <c r="H122" t="s">
        <v>8</v>
      </c>
      <c r="I122" t="str">
        <f>VLOOKUP(Transaction[[#This Row],[Subcategory]],Data_Validation[#All],2,FALSE)</f>
        <v>Salary</v>
      </c>
      <c r="J122" t="str">
        <f>VLOOKUP(Transaction[[#This Row],[Subcategory]],Data_Validation[#All],3,FALSE)</f>
        <v>INCOME</v>
      </c>
    </row>
    <row r="123" spans="1:10" x14ac:dyDescent="0.3">
      <c r="A123" s="1">
        <v>44825</v>
      </c>
      <c r="B123" t="s">
        <v>82</v>
      </c>
      <c r="C123" t="s">
        <v>17</v>
      </c>
      <c r="D123">
        <v>-50</v>
      </c>
      <c r="E123">
        <f>ABS(Transaction[[#This Row],[Amount (GBP)]])</f>
        <v>50</v>
      </c>
      <c r="F123">
        <v>52.91</v>
      </c>
      <c r="G123" t="str">
        <f t="shared" si="1"/>
        <v>Debit</v>
      </c>
      <c r="H123" t="s">
        <v>10</v>
      </c>
      <c r="I123" t="s">
        <v>127</v>
      </c>
      <c r="J123" t="str">
        <f>VLOOKUP(Transaction[[#This Row],[Subcategory]],Data_Validation[#All],3,FALSE)</f>
        <v>EXPENSE</v>
      </c>
    </row>
    <row r="124" spans="1:10" x14ac:dyDescent="0.3">
      <c r="A124" s="1">
        <v>44830</v>
      </c>
      <c r="B124" t="s">
        <v>82</v>
      </c>
      <c r="C124" t="s">
        <v>17</v>
      </c>
      <c r="D124">
        <v>45</v>
      </c>
      <c r="E124">
        <f>ABS(Transaction[[#This Row],[Amount (GBP)]])</f>
        <v>45</v>
      </c>
      <c r="F124">
        <v>63.4</v>
      </c>
      <c r="G124" t="str">
        <f t="shared" si="1"/>
        <v>credit</v>
      </c>
      <c r="H124" t="s">
        <v>8</v>
      </c>
      <c r="I124" t="str">
        <f>VLOOKUP(Transaction[[#This Row],[Subcategory]],Data_Validation[#All],2,FALSE)</f>
        <v>Salary</v>
      </c>
      <c r="J124" t="str">
        <f>VLOOKUP(Transaction[[#This Row],[Subcategory]],Data_Validation[#All],3,FALSE)</f>
        <v>INCOME</v>
      </c>
    </row>
    <row r="125" spans="1:10" x14ac:dyDescent="0.3">
      <c r="A125" s="1">
        <v>44821</v>
      </c>
      <c r="B125" t="s">
        <v>85</v>
      </c>
      <c r="C125" t="s">
        <v>17</v>
      </c>
      <c r="D125">
        <v>-41.52</v>
      </c>
      <c r="E125">
        <f>ABS(Transaction[[#This Row],[Amount (GBP)]])</f>
        <v>41.52</v>
      </c>
      <c r="F125">
        <v>97.07</v>
      </c>
      <c r="G125" t="str">
        <f t="shared" si="1"/>
        <v>Debit</v>
      </c>
      <c r="H125" t="s">
        <v>86</v>
      </c>
      <c r="I125" t="str">
        <f>VLOOKUP(Transaction[[#This Row],[Subcategory]],Data_Validation[#All],2,FALSE)</f>
        <v>Discreationary</v>
      </c>
      <c r="J125" t="str">
        <f>VLOOKUP(Transaction[[#This Row],[Subcategory]],Data_Validation[#All],3,FALSE)</f>
        <v>EXPENSE</v>
      </c>
    </row>
    <row r="126" spans="1:10" x14ac:dyDescent="0.3">
      <c r="A126" s="1">
        <v>44821</v>
      </c>
      <c r="B126" t="s">
        <v>85</v>
      </c>
      <c r="C126" t="s">
        <v>17</v>
      </c>
      <c r="D126">
        <v>41.52</v>
      </c>
      <c r="E126">
        <f>ABS(Transaction[[#This Row],[Amount (GBP)]])</f>
        <v>41.52</v>
      </c>
      <c r="F126">
        <v>138.59</v>
      </c>
      <c r="G126" t="str">
        <f t="shared" si="1"/>
        <v>credit</v>
      </c>
      <c r="H126" t="s">
        <v>86</v>
      </c>
      <c r="I126" t="str">
        <f>VLOOKUP(Transaction[[#This Row],[Subcategory]],Data_Validation[#All],2,FALSE)</f>
        <v>Discreationary</v>
      </c>
      <c r="J126" t="str">
        <f>VLOOKUP(Transaction[[#This Row],[Subcategory]],Data_Validation[#All],3,FALSE)</f>
        <v>EXPENSE</v>
      </c>
    </row>
    <row r="127" spans="1:10" x14ac:dyDescent="0.3">
      <c r="A127" s="1">
        <v>44701</v>
      </c>
      <c r="B127" t="s">
        <v>65</v>
      </c>
      <c r="C127" t="s">
        <v>17</v>
      </c>
      <c r="D127">
        <v>40</v>
      </c>
      <c r="E127">
        <f>ABS(Transaction[[#This Row],[Amount (GBP)]])</f>
        <v>40</v>
      </c>
      <c r="F127">
        <v>48.86</v>
      </c>
      <c r="G127" t="str">
        <f t="shared" si="1"/>
        <v>credit</v>
      </c>
      <c r="H127" t="s">
        <v>8</v>
      </c>
      <c r="I127" t="str">
        <f>VLOOKUP(Transaction[[#This Row],[Subcategory]],Data_Validation[#All],2,FALSE)</f>
        <v>Salary</v>
      </c>
      <c r="J127" t="str">
        <f>VLOOKUP(Transaction[[#This Row],[Subcategory]],Data_Validation[#All],3,FALSE)</f>
        <v>INCOME</v>
      </c>
    </row>
    <row r="128" spans="1:10" x14ac:dyDescent="0.3">
      <c r="A128" s="1">
        <v>44712</v>
      </c>
      <c r="B128" t="s">
        <v>65</v>
      </c>
      <c r="C128" t="s">
        <v>17</v>
      </c>
      <c r="D128">
        <v>40</v>
      </c>
      <c r="E128">
        <f>ABS(Transaction[[#This Row],[Amount (GBP)]])</f>
        <v>40</v>
      </c>
      <c r="F128">
        <v>552.28</v>
      </c>
      <c r="G128" t="str">
        <f t="shared" si="1"/>
        <v>credit</v>
      </c>
      <c r="H128" t="s">
        <v>8</v>
      </c>
      <c r="I128" t="str">
        <f>VLOOKUP(Transaction[[#This Row],[Subcategory]],Data_Validation[#All],2,FALSE)</f>
        <v>Salary</v>
      </c>
      <c r="J128" t="str">
        <f>VLOOKUP(Transaction[[#This Row],[Subcategory]],Data_Validation[#All],3,FALSE)</f>
        <v>INCOME</v>
      </c>
    </row>
    <row r="129" spans="1:10" x14ac:dyDescent="0.3">
      <c r="A129" s="1">
        <v>44677</v>
      </c>
      <c r="B129" t="s">
        <v>65</v>
      </c>
      <c r="C129" t="s">
        <v>17</v>
      </c>
      <c r="D129">
        <v>35</v>
      </c>
      <c r="E129">
        <f>ABS(Transaction[[#This Row],[Amount (GBP)]])</f>
        <v>35</v>
      </c>
      <c r="F129">
        <v>541.09</v>
      </c>
      <c r="G129" t="str">
        <f t="shared" si="1"/>
        <v>credit</v>
      </c>
      <c r="H129" t="s">
        <v>8</v>
      </c>
      <c r="I129" t="str">
        <f>VLOOKUP(Transaction[[#This Row],[Subcategory]],Data_Validation[#All],2,FALSE)</f>
        <v>Salary</v>
      </c>
      <c r="J129" t="str">
        <f>VLOOKUP(Transaction[[#This Row],[Subcategory]],Data_Validation[#All],3,FALSE)</f>
        <v>INCOME</v>
      </c>
    </row>
    <row r="130" spans="1:10" x14ac:dyDescent="0.3">
      <c r="A130" s="1">
        <v>44652</v>
      </c>
      <c r="B130" t="s">
        <v>63</v>
      </c>
      <c r="C130" t="s">
        <v>17</v>
      </c>
      <c r="D130">
        <v>-33</v>
      </c>
      <c r="E130">
        <f>ABS(Transaction[[#This Row],[Amount (GBP)]])</f>
        <v>33</v>
      </c>
      <c r="F130">
        <v>714.82</v>
      </c>
      <c r="G130" t="str">
        <f t="shared" ref="G130:G193" si="2">IF(SIGN(D130)&lt;0,"Debit","credit")</f>
        <v>Debit</v>
      </c>
      <c r="H130" t="s">
        <v>10</v>
      </c>
      <c r="I130" t="s">
        <v>127</v>
      </c>
      <c r="J130" t="str">
        <f>VLOOKUP(Transaction[[#This Row],[Subcategory]],Data_Validation[#All],3,FALSE)</f>
        <v>EXPENSE</v>
      </c>
    </row>
    <row r="131" spans="1:10" x14ac:dyDescent="0.3">
      <c r="A131" s="1">
        <v>44652</v>
      </c>
      <c r="B131" t="s">
        <v>64</v>
      </c>
      <c r="C131" t="s">
        <v>17</v>
      </c>
      <c r="D131">
        <v>-33</v>
      </c>
      <c r="E131">
        <f>ABS(Transaction[[#This Row],[Amount (GBP)]])</f>
        <v>33</v>
      </c>
      <c r="F131">
        <v>681.82</v>
      </c>
      <c r="G131" t="str">
        <f t="shared" si="2"/>
        <v>Debit</v>
      </c>
      <c r="H131" t="s">
        <v>10</v>
      </c>
      <c r="I131" t="s">
        <v>127</v>
      </c>
      <c r="J131" t="str">
        <f>VLOOKUP(Transaction[[#This Row],[Subcategory]],Data_Validation[#All],3,FALSE)</f>
        <v>EXPENSE</v>
      </c>
    </row>
    <row r="132" spans="1:10" x14ac:dyDescent="0.3">
      <c r="A132" s="1">
        <v>44552</v>
      </c>
      <c r="B132" t="s">
        <v>40</v>
      </c>
      <c r="C132" t="s">
        <v>17</v>
      </c>
      <c r="D132">
        <v>-30.97</v>
      </c>
      <c r="E132">
        <f>ABS(Transaction[[#This Row],[Amount (GBP)]])</f>
        <v>30.97</v>
      </c>
      <c r="F132">
        <v>62.76</v>
      </c>
      <c r="G132" t="str">
        <f t="shared" si="2"/>
        <v>Debit</v>
      </c>
      <c r="H132" t="s">
        <v>32</v>
      </c>
      <c r="I132" t="str">
        <f>VLOOKUP(Transaction[[#This Row],[Subcategory]],Data_Validation[#All],2,FALSE)</f>
        <v>Discreationary</v>
      </c>
      <c r="J132" t="str">
        <f>VLOOKUP(Transaction[[#This Row],[Subcategory]],Data_Validation[#All],3,FALSE)</f>
        <v>EXPENSE</v>
      </c>
    </row>
    <row r="133" spans="1:10" x14ac:dyDescent="0.3">
      <c r="A133" s="1">
        <v>44629</v>
      </c>
      <c r="B133" t="s">
        <v>42</v>
      </c>
      <c r="C133" t="s">
        <v>17</v>
      </c>
      <c r="D133">
        <v>30</v>
      </c>
      <c r="E133">
        <f>ABS(Transaction[[#This Row],[Amount (GBP)]])</f>
        <v>30</v>
      </c>
      <c r="F133">
        <v>35.799999999999997</v>
      </c>
      <c r="G133" t="str">
        <f t="shared" si="2"/>
        <v>credit</v>
      </c>
      <c r="H133" t="s">
        <v>8</v>
      </c>
      <c r="I133" t="str">
        <f>VLOOKUP(Transaction[[#This Row],[Subcategory]],Data_Validation[#All],2,FALSE)</f>
        <v>Salary</v>
      </c>
      <c r="J133" t="str">
        <f>VLOOKUP(Transaction[[#This Row],[Subcategory]],Data_Validation[#All],3,FALSE)</f>
        <v>INCOME</v>
      </c>
    </row>
    <row r="134" spans="1:10" x14ac:dyDescent="0.3">
      <c r="A134" s="1">
        <v>44674</v>
      </c>
      <c r="B134" t="s">
        <v>67</v>
      </c>
      <c r="C134" t="s">
        <v>17</v>
      </c>
      <c r="D134">
        <v>-30</v>
      </c>
      <c r="E134">
        <f>ABS(Transaction[[#This Row],[Amount (GBP)]])</f>
        <v>30</v>
      </c>
      <c r="F134">
        <v>142.47</v>
      </c>
      <c r="G134" t="str">
        <f t="shared" si="2"/>
        <v>Debit</v>
      </c>
      <c r="H134" t="s">
        <v>10</v>
      </c>
      <c r="I134" t="s">
        <v>127</v>
      </c>
      <c r="J134" t="str">
        <f>VLOOKUP(Transaction[[#This Row],[Subcategory]],Data_Validation[#All],3,FALSE)</f>
        <v>EXPENSE</v>
      </c>
    </row>
    <row r="135" spans="1:10" x14ac:dyDescent="0.3">
      <c r="A135" s="1">
        <v>44682</v>
      </c>
      <c r="B135" t="s">
        <v>23</v>
      </c>
      <c r="C135" t="s">
        <v>108</v>
      </c>
      <c r="D135">
        <v>-30</v>
      </c>
      <c r="E135">
        <f>ABS(Transaction[[#This Row],[Amount (GBP)]])</f>
        <v>30</v>
      </c>
      <c r="F135">
        <v>232.14</v>
      </c>
      <c r="G135" t="str">
        <f t="shared" si="2"/>
        <v>Debit</v>
      </c>
      <c r="H135" t="s">
        <v>15</v>
      </c>
      <c r="I135" t="str">
        <f>VLOOKUP(Transaction[[#This Row],[Subcategory]],Data_Validation[#All],2,FALSE)</f>
        <v>Living Expenses</v>
      </c>
      <c r="J135" t="str">
        <f>VLOOKUP(Transaction[[#This Row],[Subcategory]],Data_Validation[#All],3,FALSE)</f>
        <v>EXPENSE</v>
      </c>
    </row>
    <row r="136" spans="1:10" x14ac:dyDescent="0.3">
      <c r="A136" s="1">
        <v>44694</v>
      </c>
      <c r="B136" t="s">
        <v>65</v>
      </c>
      <c r="C136" t="s">
        <v>17</v>
      </c>
      <c r="D136">
        <v>30</v>
      </c>
      <c r="E136">
        <f>ABS(Transaction[[#This Row],[Amount (GBP)]])</f>
        <v>30</v>
      </c>
      <c r="F136">
        <v>41.34</v>
      </c>
      <c r="G136" t="str">
        <f t="shared" si="2"/>
        <v>credit</v>
      </c>
      <c r="H136" t="s">
        <v>8</v>
      </c>
      <c r="I136" t="str">
        <f>VLOOKUP(Transaction[[#This Row],[Subcategory]],Data_Validation[#All],2,FALSE)</f>
        <v>Salary</v>
      </c>
      <c r="J136" t="str">
        <f>VLOOKUP(Transaction[[#This Row],[Subcategory]],Data_Validation[#All],3,FALSE)</f>
        <v>INCOME</v>
      </c>
    </row>
    <row r="137" spans="1:10" x14ac:dyDescent="0.3">
      <c r="A137" s="1">
        <v>44715</v>
      </c>
      <c r="B137" t="s">
        <v>65</v>
      </c>
      <c r="C137" t="s">
        <v>17</v>
      </c>
      <c r="D137">
        <v>30</v>
      </c>
      <c r="E137">
        <f>ABS(Transaction[[#This Row],[Amount (GBP)]])</f>
        <v>30</v>
      </c>
      <c r="F137">
        <v>71.349999999999994</v>
      </c>
      <c r="G137" t="str">
        <f t="shared" si="2"/>
        <v>credit</v>
      </c>
      <c r="H137" t="s">
        <v>8</v>
      </c>
      <c r="I137" t="str">
        <f>VLOOKUP(Transaction[[#This Row],[Subcategory]],Data_Validation[#All],2,FALSE)</f>
        <v>Salary</v>
      </c>
      <c r="J137" t="str">
        <f>VLOOKUP(Transaction[[#This Row],[Subcategory]],Data_Validation[#All],3,FALSE)</f>
        <v>INCOME</v>
      </c>
    </row>
    <row r="138" spans="1:10" x14ac:dyDescent="0.3">
      <c r="A138" s="1">
        <v>44762</v>
      </c>
      <c r="B138" t="s">
        <v>65</v>
      </c>
      <c r="C138" t="s">
        <v>17</v>
      </c>
      <c r="D138">
        <v>30</v>
      </c>
      <c r="E138">
        <f>ABS(Transaction[[#This Row],[Amount (GBP)]])</f>
        <v>30</v>
      </c>
      <c r="F138">
        <v>33.200000000000003</v>
      </c>
      <c r="G138" t="str">
        <f t="shared" si="2"/>
        <v>credit</v>
      </c>
      <c r="H138" t="s">
        <v>8</v>
      </c>
      <c r="I138" t="str">
        <f>VLOOKUP(Transaction[[#This Row],[Subcategory]],Data_Validation[#All],2,FALSE)</f>
        <v>Salary</v>
      </c>
      <c r="J138" t="str">
        <f>VLOOKUP(Transaction[[#This Row],[Subcategory]],Data_Validation[#All],3,FALSE)</f>
        <v>INCOME</v>
      </c>
    </row>
    <row r="139" spans="1:10" x14ac:dyDescent="0.3">
      <c r="A139" s="1">
        <v>44660</v>
      </c>
      <c r="B139" t="s">
        <v>5</v>
      </c>
      <c r="C139" t="s">
        <v>17</v>
      </c>
      <c r="D139">
        <v>-29.65</v>
      </c>
      <c r="E139">
        <f>ABS(Transaction[[#This Row],[Amount (GBP)]])</f>
        <v>29.65</v>
      </c>
      <c r="F139">
        <v>435.55</v>
      </c>
      <c r="G139" t="str">
        <f t="shared" si="2"/>
        <v>Debit</v>
      </c>
      <c r="H139" t="s">
        <v>6</v>
      </c>
      <c r="I139" t="str">
        <f>VLOOKUP(Transaction[[#This Row],[Subcategory]],Data_Validation[#All],2,FALSE)</f>
        <v>Living Expenses</v>
      </c>
      <c r="J139" t="str">
        <f>VLOOKUP(Transaction[[#This Row],[Subcategory]],Data_Validation[#All],3,FALSE)</f>
        <v>EXPENSE</v>
      </c>
    </row>
    <row r="140" spans="1:10" x14ac:dyDescent="0.3">
      <c r="A140" s="1">
        <v>44617</v>
      </c>
      <c r="B140" t="s">
        <v>16</v>
      </c>
      <c r="C140" t="s">
        <v>17</v>
      </c>
      <c r="D140">
        <v>-26.08</v>
      </c>
      <c r="E140">
        <f>ABS(Transaction[[#This Row],[Amount (GBP)]])</f>
        <v>26.08</v>
      </c>
      <c r="F140">
        <v>5.72</v>
      </c>
      <c r="G140" t="str">
        <f t="shared" si="2"/>
        <v>Debit</v>
      </c>
      <c r="H140" t="s">
        <v>18</v>
      </c>
      <c r="I140" t="str">
        <f>VLOOKUP(Transaction[[#This Row],[Subcategory]],Data_Validation[#All],2,FALSE)</f>
        <v>Dine-out</v>
      </c>
      <c r="J140" t="str">
        <f>VLOOKUP(Transaction[[#This Row],[Subcategory]],Data_Validation[#All],3,FALSE)</f>
        <v>EXPENSE</v>
      </c>
    </row>
    <row r="141" spans="1:10" x14ac:dyDescent="0.3">
      <c r="A141" s="1">
        <v>44616</v>
      </c>
      <c r="B141" t="s">
        <v>27</v>
      </c>
      <c r="C141" t="s">
        <v>17</v>
      </c>
      <c r="D141">
        <v>26</v>
      </c>
      <c r="E141">
        <f>ABS(Transaction[[#This Row],[Amount (GBP)]])</f>
        <v>26</v>
      </c>
      <c r="F141">
        <v>188.29</v>
      </c>
      <c r="G141" t="str">
        <f t="shared" si="2"/>
        <v>credit</v>
      </c>
      <c r="H141" t="s">
        <v>8</v>
      </c>
      <c r="I141" t="str">
        <f>VLOOKUP(Transaction[[#This Row],[Subcategory]],Data_Validation[#All],2,FALSE)</f>
        <v>Salary</v>
      </c>
      <c r="J141" t="str">
        <f>VLOOKUP(Transaction[[#This Row],[Subcategory]],Data_Validation[#All],3,FALSE)</f>
        <v>INCOME</v>
      </c>
    </row>
    <row r="142" spans="1:10" x14ac:dyDescent="0.3">
      <c r="A142" s="1">
        <v>44763</v>
      </c>
      <c r="B142" t="s">
        <v>19</v>
      </c>
      <c r="C142" t="s">
        <v>17</v>
      </c>
      <c r="D142">
        <v>-23.99</v>
      </c>
      <c r="E142">
        <f>ABS(Transaction[[#This Row],[Amount (GBP)]])</f>
        <v>23.99</v>
      </c>
      <c r="F142">
        <v>9.2100000000000009</v>
      </c>
      <c r="G142" t="str">
        <f t="shared" si="2"/>
        <v>Debit</v>
      </c>
      <c r="H142" t="s">
        <v>103</v>
      </c>
      <c r="I142" t="str">
        <f>VLOOKUP(Transaction[[#This Row],[Subcategory]],Data_Validation[#All],2,FALSE)</f>
        <v>Loan Payment</v>
      </c>
      <c r="J142" t="str">
        <f>VLOOKUP(Transaction[[#This Row],[Subcategory]],Data_Validation[#All],3,FALSE)</f>
        <v>EXPENSE</v>
      </c>
    </row>
    <row r="143" spans="1:10" x14ac:dyDescent="0.3">
      <c r="A143" s="1">
        <v>44747</v>
      </c>
      <c r="B143" t="s">
        <v>19</v>
      </c>
      <c r="C143" t="s">
        <v>17</v>
      </c>
      <c r="D143">
        <v>-21.99</v>
      </c>
      <c r="E143">
        <f>ABS(Transaction[[#This Row],[Amount (GBP)]])</f>
        <v>21.99</v>
      </c>
      <c r="F143">
        <v>30.02</v>
      </c>
      <c r="G143" t="str">
        <f t="shared" si="2"/>
        <v>Debit</v>
      </c>
      <c r="H143" t="s">
        <v>103</v>
      </c>
      <c r="I143" t="str">
        <f>VLOOKUP(Transaction[[#This Row],[Subcategory]],Data_Validation[#All],2,FALSE)</f>
        <v>Loan Payment</v>
      </c>
      <c r="J143" t="str">
        <f>VLOOKUP(Transaction[[#This Row],[Subcategory]],Data_Validation[#All],3,FALSE)</f>
        <v>EXPENSE</v>
      </c>
    </row>
    <row r="144" spans="1:10" x14ac:dyDescent="0.3">
      <c r="A144" s="1">
        <v>44745</v>
      </c>
      <c r="B144" t="s">
        <v>73</v>
      </c>
      <c r="C144" t="s">
        <v>17</v>
      </c>
      <c r="D144">
        <v>-21</v>
      </c>
      <c r="E144">
        <f>ABS(Transaction[[#This Row],[Amount (GBP)]])</f>
        <v>21</v>
      </c>
      <c r="F144">
        <v>161.91</v>
      </c>
      <c r="G144" t="str">
        <f t="shared" si="2"/>
        <v>Debit</v>
      </c>
      <c r="H144" t="s">
        <v>6</v>
      </c>
      <c r="I144" t="str">
        <f>VLOOKUP(Transaction[[#This Row],[Subcategory]],Data_Validation[#All],2,FALSE)</f>
        <v>Living Expenses</v>
      </c>
      <c r="J144" t="str">
        <f>VLOOKUP(Transaction[[#This Row],[Subcategory]],Data_Validation[#All],3,FALSE)</f>
        <v>EXPENSE</v>
      </c>
    </row>
    <row r="145" spans="1:10" x14ac:dyDescent="0.3">
      <c r="A145" s="1">
        <v>44734</v>
      </c>
      <c r="B145" t="s">
        <v>5</v>
      </c>
      <c r="C145" t="s">
        <v>17</v>
      </c>
      <c r="D145">
        <v>-20.91</v>
      </c>
      <c r="E145">
        <f>ABS(Transaction[[#This Row],[Amount (GBP)]])</f>
        <v>20.91</v>
      </c>
      <c r="F145">
        <v>29.99</v>
      </c>
      <c r="G145" t="str">
        <f t="shared" si="2"/>
        <v>Debit</v>
      </c>
      <c r="H145" t="s">
        <v>6</v>
      </c>
      <c r="I145" t="str">
        <f>VLOOKUP(Transaction[[#This Row],[Subcategory]],Data_Validation[#All],2,FALSE)</f>
        <v>Living Expenses</v>
      </c>
      <c r="J145" t="str">
        <f>VLOOKUP(Transaction[[#This Row],[Subcategory]],Data_Validation[#All],3,FALSE)</f>
        <v>EXPENSE</v>
      </c>
    </row>
    <row r="146" spans="1:10" x14ac:dyDescent="0.3">
      <c r="A146" s="1">
        <v>44708</v>
      </c>
      <c r="B146" t="s">
        <v>30</v>
      </c>
      <c r="C146" t="s">
        <v>17</v>
      </c>
      <c r="D146">
        <v>20.84</v>
      </c>
      <c r="E146">
        <f>ABS(Transaction[[#This Row],[Amount (GBP)]])</f>
        <v>20.84</v>
      </c>
      <c r="F146">
        <v>45.83</v>
      </c>
      <c r="G146" t="str">
        <f t="shared" si="2"/>
        <v>credit</v>
      </c>
      <c r="H146" t="s">
        <v>8</v>
      </c>
      <c r="I146" t="str">
        <f>VLOOKUP(Transaction[[#This Row],[Subcategory]],Data_Validation[#All],2,FALSE)</f>
        <v>Salary</v>
      </c>
      <c r="J146" t="s">
        <v>8</v>
      </c>
    </row>
    <row r="147" spans="1:10" x14ac:dyDescent="0.3">
      <c r="A147" s="1">
        <v>44713</v>
      </c>
      <c r="B147" t="s">
        <v>5</v>
      </c>
      <c r="C147" t="s">
        <v>17</v>
      </c>
      <c r="D147">
        <v>-20.399999999999999</v>
      </c>
      <c r="E147">
        <f>ABS(Transaction[[#This Row],[Amount (GBP)]])</f>
        <v>20.399999999999999</v>
      </c>
      <c r="F147">
        <v>30.89</v>
      </c>
      <c r="G147" t="str">
        <f t="shared" si="2"/>
        <v>Debit</v>
      </c>
      <c r="H147" t="s">
        <v>6</v>
      </c>
      <c r="I147" t="str">
        <f>VLOOKUP(Transaction[[#This Row],[Subcategory]],Data_Validation[#All],2,FALSE)</f>
        <v>Living Expenses</v>
      </c>
      <c r="J147" t="str">
        <f>VLOOKUP(Transaction[[#This Row],[Subcategory]],Data_Validation[#All],3,FALSE)</f>
        <v>EXPENSE</v>
      </c>
    </row>
    <row r="148" spans="1:10" x14ac:dyDescent="0.3">
      <c r="A148" s="1">
        <v>44593</v>
      </c>
      <c r="B148" t="s">
        <v>51</v>
      </c>
      <c r="C148" t="s">
        <v>17</v>
      </c>
      <c r="D148">
        <v>-20</v>
      </c>
      <c r="E148">
        <f>ABS(Transaction[[#This Row],[Amount (GBP)]])</f>
        <v>20</v>
      </c>
      <c r="F148">
        <v>14.52</v>
      </c>
      <c r="G148" t="str">
        <f t="shared" si="2"/>
        <v>Debit</v>
      </c>
      <c r="H148" t="s">
        <v>52</v>
      </c>
      <c r="I148" t="str">
        <f>VLOOKUP(Transaction[[#This Row],[Subcategory]],Data_Validation[#All],2,FALSE)</f>
        <v>Discreationary</v>
      </c>
      <c r="J148" t="str">
        <f>VLOOKUP(Transaction[[#This Row],[Subcategory]],Data_Validation[#All],3,FALSE)</f>
        <v>EXPENSE</v>
      </c>
    </row>
    <row r="149" spans="1:10" x14ac:dyDescent="0.3">
      <c r="A149" s="1">
        <v>44655</v>
      </c>
      <c r="B149" t="s">
        <v>64</v>
      </c>
      <c r="C149" t="s">
        <v>17</v>
      </c>
      <c r="D149">
        <v>-20</v>
      </c>
      <c r="E149">
        <f>ABS(Transaction[[#This Row],[Amount (GBP)]])</f>
        <v>20</v>
      </c>
      <c r="F149">
        <v>426.87</v>
      </c>
      <c r="G149" t="str">
        <f t="shared" si="2"/>
        <v>Debit</v>
      </c>
      <c r="H149" t="s">
        <v>10</v>
      </c>
      <c r="I149" t="s">
        <v>127</v>
      </c>
      <c r="J149" t="str">
        <f>VLOOKUP(Transaction[[#This Row],[Subcategory]],Data_Validation[#All],3,FALSE)</f>
        <v>EXPENSE</v>
      </c>
    </row>
    <row r="150" spans="1:10" x14ac:dyDescent="0.3">
      <c r="A150" s="1">
        <v>44667</v>
      </c>
      <c r="B150" t="s">
        <v>66</v>
      </c>
      <c r="C150" t="s">
        <v>17</v>
      </c>
      <c r="D150">
        <v>20</v>
      </c>
      <c r="E150">
        <f>ABS(Transaction[[#This Row],[Amount (GBP)]])</f>
        <v>20</v>
      </c>
      <c r="F150">
        <v>34.909999999999997</v>
      </c>
      <c r="G150" t="str">
        <f t="shared" si="2"/>
        <v>credit</v>
      </c>
      <c r="H150" t="s">
        <v>8</v>
      </c>
      <c r="I150" t="str">
        <f>VLOOKUP(Transaction[[#This Row],[Subcategory]],Data_Validation[#All],2,FALSE)</f>
        <v>Salary</v>
      </c>
      <c r="J150" t="str">
        <f>VLOOKUP(Transaction[[#This Row],[Subcategory]],Data_Validation[#All],3,FALSE)</f>
        <v>INCOME</v>
      </c>
    </row>
    <row r="151" spans="1:10" x14ac:dyDescent="0.3">
      <c r="A151" s="1">
        <v>44706</v>
      </c>
      <c r="B151" t="s">
        <v>65</v>
      </c>
      <c r="C151" t="s">
        <v>17</v>
      </c>
      <c r="D151">
        <v>20</v>
      </c>
      <c r="E151">
        <f>ABS(Transaction[[#This Row],[Amount (GBP)]])</f>
        <v>20</v>
      </c>
      <c r="F151">
        <v>29.99</v>
      </c>
      <c r="G151" t="str">
        <f t="shared" si="2"/>
        <v>credit</v>
      </c>
      <c r="H151" t="s">
        <v>8</v>
      </c>
      <c r="I151" t="str">
        <f>VLOOKUP(Transaction[[#This Row],[Subcategory]],Data_Validation[#All],2,FALSE)</f>
        <v>Salary</v>
      </c>
      <c r="J151" t="str">
        <f>VLOOKUP(Transaction[[#This Row],[Subcategory]],Data_Validation[#All],3,FALSE)</f>
        <v>INCOME</v>
      </c>
    </row>
    <row r="152" spans="1:10" x14ac:dyDescent="0.3">
      <c r="A152" s="1">
        <v>44711</v>
      </c>
      <c r="B152" t="s">
        <v>65</v>
      </c>
      <c r="C152" t="s">
        <v>17</v>
      </c>
      <c r="D152">
        <v>20</v>
      </c>
      <c r="E152">
        <f>ABS(Transaction[[#This Row],[Amount (GBP)]])</f>
        <v>20</v>
      </c>
      <c r="F152">
        <v>512.28</v>
      </c>
      <c r="G152" t="str">
        <f t="shared" si="2"/>
        <v>credit</v>
      </c>
      <c r="H152" t="s">
        <v>8</v>
      </c>
      <c r="I152" t="str">
        <f>VLOOKUP(Transaction[[#This Row],[Subcategory]],Data_Validation[#All],2,FALSE)</f>
        <v>Salary</v>
      </c>
      <c r="J152" t="str">
        <f>VLOOKUP(Transaction[[#This Row],[Subcategory]],Data_Validation[#All],3,FALSE)</f>
        <v>INCOME</v>
      </c>
    </row>
    <row r="153" spans="1:10" x14ac:dyDescent="0.3">
      <c r="A153" s="1">
        <v>44714</v>
      </c>
      <c r="B153" t="s">
        <v>23</v>
      </c>
      <c r="C153" t="s">
        <v>108</v>
      </c>
      <c r="D153">
        <v>-20</v>
      </c>
      <c r="E153">
        <f>ABS(Transaction[[#This Row],[Amount (GBP)]])</f>
        <v>20</v>
      </c>
      <c r="F153">
        <v>10.89</v>
      </c>
      <c r="G153" t="str">
        <f t="shared" si="2"/>
        <v>Debit</v>
      </c>
      <c r="H153" t="s">
        <v>15</v>
      </c>
      <c r="I153" t="str">
        <f>VLOOKUP(Transaction[[#This Row],[Subcategory]],Data_Validation[#All],2,FALSE)</f>
        <v>Living Expenses</v>
      </c>
      <c r="J153" t="str">
        <f>VLOOKUP(Transaction[[#This Row],[Subcategory]],Data_Validation[#All],3,FALSE)</f>
        <v>EXPENSE</v>
      </c>
    </row>
    <row r="154" spans="1:10" x14ac:dyDescent="0.3">
      <c r="A154" s="1">
        <v>44714</v>
      </c>
      <c r="B154" t="s">
        <v>65</v>
      </c>
      <c r="C154" t="s">
        <v>17</v>
      </c>
      <c r="D154">
        <v>20</v>
      </c>
      <c r="E154">
        <f>ABS(Transaction[[#This Row],[Amount (GBP)]])</f>
        <v>20</v>
      </c>
      <c r="F154">
        <v>30.89</v>
      </c>
      <c r="G154" t="str">
        <f t="shared" si="2"/>
        <v>credit</v>
      </c>
      <c r="H154" t="s">
        <v>8</v>
      </c>
      <c r="I154" t="str">
        <f>VLOOKUP(Transaction[[#This Row],[Subcategory]],Data_Validation[#All],2,FALSE)</f>
        <v>Salary</v>
      </c>
      <c r="J154" t="str">
        <f>VLOOKUP(Transaction[[#This Row],[Subcategory]],Data_Validation[#All],3,FALSE)</f>
        <v>INCOME</v>
      </c>
    </row>
    <row r="155" spans="1:10" x14ac:dyDescent="0.3">
      <c r="A155" s="1">
        <v>44715</v>
      </c>
      <c r="B155" t="s">
        <v>65</v>
      </c>
      <c r="C155" t="s">
        <v>17</v>
      </c>
      <c r="D155">
        <v>20</v>
      </c>
      <c r="E155">
        <f>ABS(Transaction[[#This Row],[Amount (GBP)]])</f>
        <v>20</v>
      </c>
      <c r="F155">
        <v>41.35</v>
      </c>
      <c r="G155" t="str">
        <f t="shared" si="2"/>
        <v>credit</v>
      </c>
      <c r="H155" t="s">
        <v>8</v>
      </c>
      <c r="I155" t="str">
        <f>VLOOKUP(Transaction[[#This Row],[Subcategory]],Data_Validation[#All],2,FALSE)</f>
        <v>Salary</v>
      </c>
      <c r="J155" t="str">
        <f>VLOOKUP(Transaction[[#This Row],[Subcategory]],Data_Validation[#All],3,FALSE)</f>
        <v>INCOME</v>
      </c>
    </row>
    <row r="156" spans="1:10" x14ac:dyDescent="0.3">
      <c r="A156" s="1">
        <v>44721</v>
      </c>
      <c r="B156" t="s">
        <v>65</v>
      </c>
      <c r="C156" t="s">
        <v>17</v>
      </c>
      <c r="D156">
        <v>20</v>
      </c>
      <c r="E156">
        <f>ABS(Transaction[[#This Row],[Amount (GBP)]])</f>
        <v>20</v>
      </c>
      <c r="F156">
        <v>20.85</v>
      </c>
      <c r="G156" t="str">
        <f t="shared" si="2"/>
        <v>credit</v>
      </c>
      <c r="H156" t="s">
        <v>8</v>
      </c>
      <c r="I156" t="str">
        <f>VLOOKUP(Transaction[[#This Row],[Subcategory]],Data_Validation[#All],2,FALSE)</f>
        <v>Salary</v>
      </c>
      <c r="J156" t="str">
        <f>VLOOKUP(Transaction[[#This Row],[Subcategory]],Data_Validation[#All],3,FALSE)</f>
        <v>INCOME</v>
      </c>
    </row>
    <row r="157" spans="1:10" x14ac:dyDescent="0.3">
      <c r="A157" s="1">
        <v>44804</v>
      </c>
      <c r="B157" t="s">
        <v>82</v>
      </c>
      <c r="C157" t="s">
        <v>17</v>
      </c>
      <c r="D157">
        <v>-20</v>
      </c>
      <c r="E157">
        <f>ABS(Transaction[[#This Row],[Amount (GBP)]])</f>
        <v>20</v>
      </c>
      <c r="F157">
        <v>396.89</v>
      </c>
      <c r="G157" t="str">
        <f t="shared" si="2"/>
        <v>Debit</v>
      </c>
      <c r="H157" t="s">
        <v>10</v>
      </c>
      <c r="I157" t="s">
        <v>127</v>
      </c>
      <c r="J157" t="str">
        <f>VLOOKUP(Transaction[[#This Row],[Subcategory]],Data_Validation[#All],3,FALSE)</f>
        <v>EXPENSE</v>
      </c>
    </row>
    <row r="158" spans="1:10" x14ac:dyDescent="0.3">
      <c r="A158" s="1">
        <v>44644</v>
      </c>
      <c r="B158" t="s">
        <v>5</v>
      </c>
      <c r="C158" t="s">
        <v>17</v>
      </c>
      <c r="D158">
        <v>-18.82</v>
      </c>
      <c r="E158">
        <f>ABS(Transaction[[#This Row],[Amount (GBP)]])</f>
        <v>18.82</v>
      </c>
      <c r="F158">
        <v>29.95</v>
      </c>
      <c r="G158" t="str">
        <f t="shared" si="2"/>
        <v>Debit</v>
      </c>
      <c r="H158" t="s">
        <v>6</v>
      </c>
      <c r="I158" t="str">
        <f>VLOOKUP(Transaction[[#This Row],[Subcategory]],Data_Validation[#All],2,FALSE)</f>
        <v>Living Expenses</v>
      </c>
      <c r="J158" t="str">
        <f>VLOOKUP(Transaction[[#This Row],[Subcategory]],Data_Validation[#All],3,FALSE)</f>
        <v>EXPENSE</v>
      </c>
    </row>
    <row r="159" spans="1:10" x14ac:dyDescent="0.3">
      <c r="A159" s="1">
        <v>44538</v>
      </c>
      <c r="B159" t="s">
        <v>31</v>
      </c>
      <c r="C159" t="s">
        <v>17</v>
      </c>
      <c r="D159">
        <v>-18.09</v>
      </c>
      <c r="E159">
        <f>ABS(Transaction[[#This Row],[Amount (GBP)]])</f>
        <v>18.09</v>
      </c>
      <c r="F159">
        <v>120.72</v>
      </c>
      <c r="G159" t="str">
        <f t="shared" si="2"/>
        <v>Debit</v>
      </c>
      <c r="H159" t="s">
        <v>32</v>
      </c>
      <c r="I159" t="str">
        <f>VLOOKUP(Transaction[[#This Row],[Subcategory]],Data_Validation[#All],2,FALSE)</f>
        <v>Discreationary</v>
      </c>
      <c r="J159" t="str">
        <f>VLOOKUP(Transaction[[#This Row],[Subcategory]],Data_Validation[#All],3,FALSE)</f>
        <v>EXPENSE</v>
      </c>
    </row>
    <row r="160" spans="1:10" x14ac:dyDescent="0.3">
      <c r="A160" s="1">
        <v>44690</v>
      </c>
      <c r="B160" t="s">
        <v>65</v>
      </c>
      <c r="C160" t="s">
        <v>17</v>
      </c>
      <c r="D160">
        <v>18</v>
      </c>
      <c r="E160">
        <f>ABS(Transaction[[#This Row],[Amount (GBP)]])</f>
        <v>18</v>
      </c>
      <c r="F160">
        <v>129.25</v>
      </c>
      <c r="G160" t="str">
        <f t="shared" si="2"/>
        <v>credit</v>
      </c>
      <c r="H160" t="s">
        <v>8</v>
      </c>
      <c r="I160" t="str">
        <f>VLOOKUP(Transaction[[#This Row],[Subcategory]],Data_Validation[#All],2,FALSE)</f>
        <v>Salary</v>
      </c>
      <c r="J160" t="str">
        <f>VLOOKUP(Transaction[[#This Row],[Subcategory]],Data_Validation[#All],3,FALSE)</f>
        <v>INCOME</v>
      </c>
    </row>
    <row r="161" spans="1:10" x14ac:dyDescent="0.3">
      <c r="A161" s="1">
        <v>44772</v>
      </c>
      <c r="B161" t="s">
        <v>78</v>
      </c>
      <c r="C161" t="s">
        <v>17</v>
      </c>
      <c r="D161">
        <v>-16.98</v>
      </c>
      <c r="E161">
        <f>ABS(Transaction[[#This Row],[Amount (GBP)]])</f>
        <v>16.98</v>
      </c>
      <c r="F161">
        <v>514.46</v>
      </c>
      <c r="G161" t="str">
        <f t="shared" si="2"/>
        <v>Debit</v>
      </c>
      <c r="H161" t="s">
        <v>10</v>
      </c>
      <c r="I161" t="s">
        <v>127</v>
      </c>
      <c r="J161" t="str">
        <f>VLOOKUP(Transaction[[#This Row],[Subcategory]],Data_Validation[#All],3,FALSE)</f>
        <v>EXPENSE</v>
      </c>
    </row>
    <row r="162" spans="1:10" x14ac:dyDescent="0.3">
      <c r="A162" s="1">
        <v>44686</v>
      </c>
      <c r="B162" t="s">
        <v>5</v>
      </c>
      <c r="C162" t="s">
        <v>17</v>
      </c>
      <c r="D162">
        <v>-16.600000000000001</v>
      </c>
      <c r="E162">
        <f>ABS(Transaction[[#This Row],[Amount (GBP)]])</f>
        <v>16.600000000000001</v>
      </c>
      <c r="F162">
        <v>19.79</v>
      </c>
      <c r="G162" t="str">
        <f t="shared" si="2"/>
        <v>Debit</v>
      </c>
      <c r="H162" t="s">
        <v>6</v>
      </c>
      <c r="I162" t="str">
        <f>VLOOKUP(Transaction[[#This Row],[Subcategory]],Data_Validation[#All],2,FALSE)</f>
        <v>Living Expenses</v>
      </c>
      <c r="J162" t="str">
        <f>VLOOKUP(Transaction[[#This Row],[Subcategory]],Data_Validation[#All],3,FALSE)</f>
        <v>EXPENSE</v>
      </c>
    </row>
    <row r="163" spans="1:10" x14ac:dyDescent="0.3">
      <c r="A163" s="1">
        <v>44716</v>
      </c>
      <c r="B163" t="s">
        <v>16</v>
      </c>
      <c r="C163" t="s">
        <v>17</v>
      </c>
      <c r="D163">
        <v>-16.59</v>
      </c>
      <c r="E163">
        <f>ABS(Transaction[[#This Row],[Amount (GBP)]])</f>
        <v>16.59</v>
      </c>
      <c r="F163">
        <v>46.52</v>
      </c>
      <c r="G163" t="str">
        <f t="shared" si="2"/>
        <v>Debit</v>
      </c>
      <c r="H163" t="s">
        <v>18</v>
      </c>
      <c r="I163" t="str">
        <f>VLOOKUP(Transaction[[#This Row],[Subcategory]],Data_Validation[#All],2,FALSE)</f>
        <v>Dine-out</v>
      </c>
      <c r="J163" t="str">
        <f>VLOOKUP(Transaction[[#This Row],[Subcategory]],Data_Validation[#All],3,FALSE)</f>
        <v>EXPENSE</v>
      </c>
    </row>
    <row r="164" spans="1:10" x14ac:dyDescent="0.3">
      <c r="A164" s="1">
        <v>44541</v>
      </c>
      <c r="B164" t="s">
        <v>11</v>
      </c>
      <c r="C164" t="s">
        <v>17</v>
      </c>
      <c r="D164">
        <v>-16.399999999999999</v>
      </c>
      <c r="E164">
        <f>ABS(Transaction[[#This Row],[Amount (GBP)]])</f>
        <v>16.399999999999999</v>
      </c>
      <c r="F164">
        <v>75.040000000000006</v>
      </c>
      <c r="G164" t="str">
        <f t="shared" si="2"/>
        <v>Debit</v>
      </c>
      <c r="H164" t="s">
        <v>6</v>
      </c>
      <c r="I164" t="str">
        <f>VLOOKUP(Transaction[[#This Row],[Subcategory]],Data_Validation[#All],2,FALSE)</f>
        <v>Living Expenses</v>
      </c>
      <c r="J164" t="str">
        <f>VLOOKUP(Transaction[[#This Row],[Subcategory]],Data_Validation[#All],3,FALSE)</f>
        <v>EXPENSE</v>
      </c>
    </row>
    <row r="165" spans="1:10" x14ac:dyDescent="0.3">
      <c r="A165" s="1">
        <v>44788</v>
      </c>
      <c r="B165" t="s">
        <v>16</v>
      </c>
      <c r="C165" t="s">
        <v>17</v>
      </c>
      <c r="D165">
        <v>-16.27</v>
      </c>
      <c r="E165">
        <f>ABS(Transaction[[#This Row],[Amount (GBP)]])</f>
        <v>16.27</v>
      </c>
      <c r="F165">
        <v>320.06</v>
      </c>
      <c r="G165" t="str">
        <f t="shared" si="2"/>
        <v>Debit</v>
      </c>
      <c r="H165" t="s">
        <v>18</v>
      </c>
      <c r="I165" t="str">
        <f>VLOOKUP(Transaction[[#This Row],[Subcategory]],Data_Validation[#All],2,FALSE)</f>
        <v>Dine-out</v>
      </c>
      <c r="J165" t="str">
        <f>VLOOKUP(Transaction[[#This Row],[Subcategory]],Data_Validation[#All],3,FALSE)</f>
        <v>EXPENSE</v>
      </c>
    </row>
    <row r="166" spans="1:10" x14ac:dyDescent="0.3">
      <c r="A166" s="1">
        <v>44792</v>
      </c>
      <c r="B166" t="s">
        <v>16</v>
      </c>
      <c r="C166" t="s">
        <v>17</v>
      </c>
      <c r="D166">
        <v>-15.75</v>
      </c>
      <c r="E166">
        <f>ABS(Transaction[[#This Row],[Amount (GBP)]])</f>
        <v>15.75</v>
      </c>
      <c r="F166">
        <v>441.31</v>
      </c>
      <c r="G166" t="str">
        <f t="shared" si="2"/>
        <v>Debit</v>
      </c>
      <c r="H166" t="s">
        <v>18</v>
      </c>
      <c r="I166" t="str">
        <f>VLOOKUP(Transaction[[#This Row],[Subcategory]],Data_Validation[#All],2,FALSE)</f>
        <v>Dine-out</v>
      </c>
      <c r="J166" t="str">
        <f>VLOOKUP(Transaction[[#This Row],[Subcategory]],Data_Validation[#All],3,FALSE)</f>
        <v>EXPENSE</v>
      </c>
    </row>
    <row r="167" spans="1:10" x14ac:dyDescent="0.3">
      <c r="A167" s="1">
        <v>44717</v>
      </c>
      <c r="B167" t="s">
        <v>11</v>
      </c>
      <c r="C167" t="s">
        <v>17</v>
      </c>
      <c r="D167">
        <v>-15.49</v>
      </c>
      <c r="E167">
        <f>ABS(Transaction[[#This Row],[Amount (GBP)]])</f>
        <v>15.49</v>
      </c>
      <c r="F167">
        <v>12.84</v>
      </c>
      <c r="G167" t="str">
        <f t="shared" si="2"/>
        <v>Debit</v>
      </c>
      <c r="H167" t="s">
        <v>6</v>
      </c>
      <c r="I167" t="str">
        <f>VLOOKUP(Transaction[[#This Row],[Subcategory]],Data_Validation[#All],2,FALSE)</f>
        <v>Living Expenses</v>
      </c>
      <c r="J167" t="str">
        <f>VLOOKUP(Transaction[[#This Row],[Subcategory]],Data_Validation[#All],3,FALSE)</f>
        <v>EXPENSE</v>
      </c>
    </row>
    <row r="168" spans="1:10" x14ac:dyDescent="0.3">
      <c r="A168" s="1">
        <v>44804</v>
      </c>
      <c r="B168" t="s">
        <v>16</v>
      </c>
      <c r="C168" t="s">
        <v>17</v>
      </c>
      <c r="D168">
        <v>-15.48</v>
      </c>
      <c r="E168">
        <f>ABS(Transaction[[#This Row],[Amount (GBP)]])</f>
        <v>15.48</v>
      </c>
      <c r="F168">
        <v>416.89</v>
      </c>
      <c r="G168" t="str">
        <f t="shared" si="2"/>
        <v>Debit</v>
      </c>
      <c r="H168" t="s">
        <v>18</v>
      </c>
      <c r="I168" t="str">
        <f>VLOOKUP(Transaction[[#This Row],[Subcategory]],Data_Validation[#All],2,FALSE)</f>
        <v>Dine-out</v>
      </c>
      <c r="J168" t="str">
        <f>VLOOKUP(Transaction[[#This Row],[Subcategory]],Data_Validation[#All],3,FALSE)</f>
        <v>EXPENSE</v>
      </c>
    </row>
    <row r="169" spans="1:10" x14ac:dyDescent="0.3">
      <c r="A169" s="1">
        <v>44752</v>
      </c>
      <c r="B169" t="s">
        <v>68</v>
      </c>
      <c r="C169" t="s">
        <v>17</v>
      </c>
      <c r="D169">
        <v>-15.4</v>
      </c>
      <c r="E169">
        <f>ABS(Transaction[[#This Row],[Amount (GBP)]])</f>
        <v>15.4</v>
      </c>
      <c r="F169">
        <v>55.44</v>
      </c>
      <c r="G169" t="str">
        <f t="shared" si="2"/>
        <v>Debit</v>
      </c>
      <c r="H169" t="s">
        <v>18</v>
      </c>
      <c r="I169" t="str">
        <f>VLOOKUP(Transaction[[#This Row],[Subcategory]],Data_Validation[#All],2,FALSE)</f>
        <v>Dine-out</v>
      </c>
      <c r="J169" t="str">
        <f>VLOOKUP(Transaction[[#This Row],[Subcategory]],Data_Validation[#All],3,FALSE)</f>
        <v>EXPENSE</v>
      </c>
    </row>
    <row r="170" spans="1:10" x14ac:dyDescent="0.3">
      <c r="A170" s="1">
        <v>44510</v>
      </c>
      <c r="B170" t="s">
        <v>21</v>
      </c>
      <c r="C170" t="s">
        <v>17</v>
      </c>
      <c r="D170">
        <v>-15</v>
      </c>
      <c r="E170">
        <f>ABS(Transaction[[#This Row],[Amount (GBP)]])</f>
        <v>15</v>
      </c>
      <c r="F170">
        <v>10.52</v>
      </c>
      <c r="G170" t="str">
        <f t="shared" si="2"/>
        <v>Debit</v>
      </c>
      <c r="H170" t="s">
        <v>15</v>
      </c>
      <c r="I170" t="str">
        <f>VLOOKUP(Transaction[[#This Row],[Subcategory]],Data_Validation[#All],2,FALSE)</f>
        <v>Living Expenses</v>
      </c>
      <c r="J170" t="str">
        <f>VLOOKUP(Transaction[[#This Row],[Subcategory]],Data_Validation[#All],3,FALSE)</f>
        <v>EXPENSE</v>
      </c>
    </row>
    <row r="171" spans="1:10" x14ac:dyDescent="0.3">
      <c r="A171" s="1">
        <v>44540</v>
      </c>
      <c r="B171" t="s">
        <v>21</v>
      </c>
      <c r="C171" t="s">
        <v>17</v>
      </c>
      <c r="D171">
        <v>-15</v>
      </c>
      <c r="E171">
        <f>ABS(Transaction[[#This Row],[Amount (GBP)]])</f>
        <v>15</v>
      </c>
      <c r="F171">
        <v>243.73</v>
      </c>
      <c r="G171" t="str">
        <f t="shared" si="2"/>
        <v>Debit</v>
      </c>
      <c r="H171" t="s">
        <v>15</v>
      </c>
      <c r="I171" t="str">
        <f>VLOOKUP(Transaction[[#This Row],[Subcategory]],Data_Validation[#All],2,FALSE)</f>
        <v>Living Expenses</v>
      </c>
      <c r="J171" t="str">
        <f>VLOOKUP(Transaction[[#This Row],[Subcategory]],Data_Validation[#All],3,FALSE)</f>
        <v>EXPENSE</v>
      </c>
    </row>
    <row r="172" spans="1:10" x14ac:dyDescent="0.3">
      <c r="A172" s="1">
        <v>44570</v>
      </c>
      <c r="B172" t="s">
        <v>21</v>
      </c>
      <c r="C172" t="s">
        <v>17</v>
      </c>
      <c r="D172">
        <v>-15</v>
      </c>
      <c r="E172">
        <f>ABS(Transaction[[#This Row],[Amount (GBP)]])</f>
        <v>15</v>
      </c>
      <c r="F172">
        <v>58.26</v>
      </c>
      <c r="G172" t="str">
        <f t="shared" si="2"/>
        <v>Debit</v>
      </c>
      <c r="H172" t="s">
        <v>15</v>
      </c>
      <c r="I172" t="str">
        <f>VLOOKUP(Transaction[[#This Row],[Subcategory]],Data_Validation[#All],2,FALSE)</f>
        <v>Living Expenses</v>
      </c>
      <c r="J172" t="str">
        <f>VLOOKUP(Transaction[[#This Row],[Subcategory]],Data_Validation[#All],3,FALSE)</f>
        <v>EXPENSE</v>
      </c>
    </row>
    <row r="173" spans="1:10" x14ac:dyDescent="0.3">
      <c r="A173" s="1">
        <v>44607</v>
      </c>
      <c r="B173" t="s">
        <v>53</v>
      </c>
      <c r="C173" t="s">
        <v>17</v>
      </c>
      <c r="D173">
        <v>15</v>
      </c>
      <c r="E173">
        <f>ABS(Transaction[[#This Row],[Amount (GBP)]])</f>
        <v>15</v>
      </c>
      <c r="F173">
        <v>19.62</v>
      </c>
      <c r="G173" t="str">
        <f t="shared" si="2"/>
        <v>credit</v>
      </c>
      <c r="H173" t="s">
        <v>8</v>
      </c>
      <c r="I173" t="str">
        <f>VLOOKUP(Transaction[[#This Row],[Subcategory]],Data_Validation[#All],2,FALSE)</f>
        <v>Salary</v>
      </c>
      <c r="J173" t="str">
        <f>VLOOKUP(Transaction[[#This Row],[Subcategory]],Data_Validation[#All],3,FALSE)</f>
        <v>INCOME</v>
      </c>
    </row>
    <row r="174" spans="1:10" x14ac:dyDescent="0.3">
      <c r="A174" s="1">
        <v>44608</v>
      </c>
      <c r="B174" t="s">
        <v>51</v>
      </c>
      <c r="C174" t="s">
        <v>17</v>
      </c>
      <c r="D174">
        <v>-15</v>
      </c>
      <c r="E174">
        <f>ABS(Transaction[[#This Row],[Amount (GBP)]])</f>
        <v>15</v>
      </c>
      <c r="F174">
        <v>4.62</v>
      </c>
      <c r="G174" t="str">
        <f t="shared" si="2"/>
        <v>Debit</v>
      </c>
      <c r="H174" t="s">
        <v>52</v>
      </c>
      <c r="I174" t="str">
        <f>VLOOKUP(Transaction[[#This Row],[Subcategory]],Data_Validation[#All],2,FALSE)</f>
        <v>Discreationary</v>
      </c>
      <c r="J174" t="str">
        <f>VLOOKUP(Transaction[[#This Row],[Subcategory]],Data_Validation[#All],3,FALSE)</f>
        <v>EXPENSE</v>
      </c>
    </row>
    <row r="175" spans="1:10" x14ac:dyDescent="0.3">
      <c r="A175" s="1">
        <v>44673</v>
      </c>
      <c r="B175" t="s">
        <v>64</v>
      </c>
      <c r="C175" t="s">
        <v>17</v>
      </c>
      <c r="D175">
        <v>-15</v>
      </c>
      <c r="E175">
        <f>ABS(Transaction[[#This Row],[Amount (GBP)]])</f>
        <v>15</v>
      </c>
      <c r="F175">
        <v>101.03</v>
      </c>
      <c r="G175" t="str">
        <f t="shared" si="2"/>
        <v>Debit</v>
      </c>
      <c r="H175" t="s">
        <v>10</v>
      </c>
      <c r="I175" t="s">
        <v>127</v>
      </c>
      <c r="J175" t="str">
        <f>VLOOKUP(Transaction[[#This Row],[Subcategory]],Data_Validation[#All],3,FALSE)</f>
        <v>EXPENSE</v>
      </c>
    </row>
    <row r="176" spans="1:10" x14ac:dyDescent="0.3">
      <c r="A176" s="1">
        <v>44573</v>
      </c>
      <c r="B176" t="s">
        <v>40</v>
      </c>
      <c r="C176" t="s">
        <v>17</v>
      </c>
      <c r="D176">
        <v>-14.99</v>
      </c>
      <c r="E176">
        <f>ABS(Transaction[[#This Row],[Amount (GBP)]])</f>
        <v>14.99</v>
      </c>
      <c r="F176">
        <v>32.700000000000003</v>
      </c>
      <c r="G176" t="str">
        <f t="shared" si="2"/>
        <v>Debit</v>
      </c>
      <c r="H176" t="s">
        <v>32</v>
      </c>
      <c r="I176" t="str">
        <f>VLOOKUP(Transaction[[#This Row],[Subcategory]],Data_Validation[#All],2,FALSE)</f>
        <v>Discreationary</v>
      </c>
      <c r="J176" t="str">
        <f>VLOOKUP(Transaction[[#This Row],[Subcategory]],Data_Validation[#All],3,FALSE)</f>
        <v>EXPENSE</v>
      </c>
    </row>
    <row r="177" spans="1:10" x14ac:dyDescent="0.3">
      <c r="A177" s="1">
        <v>44750</v>
      </c>
      <c r="B177" t="s">
        <v>11</v>
      </c>
      <c r="C177" t="s">
        <v>17</v>
      </c>
      <c r="D177">
        <v>-14.86</v>
      </c>
      <c r="E177">
        <f>ABS(Transaction[[#This Row],[Amount (GBP)]])</f>
        <v>14.86</v>
      </c>
      <c r="F177">
        <v>99.16</v>
      </c>
      <c r="G177" t="str">
        <f t="shared" si="2"/>
        <v>Debit</v>
      </c>
      <c r="H177" t="s">
        <v>6</v>
      </c>
      <c r="I177" t="str">
        <f>VLOOKUP(Transaction[[#This Row],[Subcategory]],Data_Validation[#All],2,FALSE)</f>
        <v>Living Expenses</v>
      </c>
      <c r="J177" t="str">
        <f>VLOOKUP(Transaction[[#This Row],[Subcategory]],Data_Validation[#All],3,FALSE)</f>
        <v>EXPENSE</v>
      </c>
    </row>
    <row r="178" spans="1:10" x14ac:dyDescent="0.3">
      <c r="A178" s="1">
        <v>44681</v>
      </c>
      <c r="B178" t="s">
        <v>69</v>
      </c>
      <c r="C178" t="s">
        <v>17</v>
      </c>
      <c r="D178">
        <v>-14.15</v>
      </c>
      <c r="E178">
        <f>ABS(Transaction[[#This Row],[Amount (GBP)]])</f>
        <v>14.15</v>
      </c>
      <c r="F178">
        <v>262.13</v>
      </c>
      <c r="G178" t="str">
        <f t="shared" si="2"/>
        <v>Debit</v>
      </c>
      <c r="H178" t="s">
        <v>18</v>
      </c>
      <c r="I178" t="str">
        <f>VLOOKUP(Transaction[[#This Row],[Subcategory]],Data_Validation[#All],2,FALSE)</f>
        <v>Dine-out</v>
      </c>
      <c r="J178" t="str">
        <f>VLOOKUP(Transaction[[#This Row],[Subcategory]],Data_Validation[#All],3,FALSE)</f>
        <v>EXPENSE</v>
      </c>
    </row>
    <row r="179" spans="1:10" x14ac:dyDescent="0.3">
      <c r="A179" s="1">
        <v>44833</v>
      </c>
      <c r="B179" t="s">
        <v>83</v>
      </c>
      <c r="C179" t="s">
        <v>17</v>
      </c>
      <c r="D179">
        <v>-13.78</v>
      </c>
      <c r="E179">
        <f>ABS(Transaction[[#This Row],[Amount (GBP)]])</f>
        <v>13.78</v>
      </c>
      <c r="F179">
        <v>250.79</v>
      </c>
      <c r="G179" t="str">
        <f t="shared" si="2"/>
        <v>Debit</v>
      </c>
      <c r="H179" t="s">
        <v>18</v>
      </c>
      <c r="I179" t="str">
        <f>VLOOKUP(Transaction[[#This Row],[Subcategory]],Data_Validation[#All],2,FALSE)</f>
        <v>Dine-out</v>
      </c>
      <c r="J179" t="str">
        <f>VLOOKUP(Transaction[[#This Row],[Subcategory]],Data_Validation[#All],3,FALSE)</f>
        <v>EXPENSE</v>
      </c>
    </row>
    <row r="180" spans="1:10" x14ac:dyDescent="0.3">
      <c r="A180" s="1">
        <v>44777</v>
      </c>
      <c r="B180" t="s">
        <v>16</v>
      </c>
      <c r="C180" t="s">
        <v>17</v>
      </c>
      <c r="D180">
        <v>-13.77</v>
      </c>
      <c r="E180">
        <f>ABS(Transaction[[#This Row],[Amount (GBP)]])</f>
        <v>13.77</v>
      </c>
      <c r="F180">
        <v>12.84</v>
      </c>
      <c r="G180" t="str">
        <f t="shared" si="2"/>
        <v>Debit</v>
      </c>
      <c r="H180" t="s">
        <v>18</v>
      </c>
      <c r="I180" t="str">
        <f>VLOOKUP(Transaction[[#This Row],[Subcategory]],Data_Validation[#All],2,FALSE)</f>
        <v>Dine-out</v>
      </c>
      <c r="J180" t="str">
        <f>VLOOKUP(Transaction[[#This Row],[Subcategory]],Data_Validation[#All],3,FALSE)</f>
        <v>EXPENSE</v>
      </c>
    </row>
    <row r="181" spans="1:10" x14ac:dyDescent="0.3">
      <c r="A181" s="1">
        <v>44785</v>
      </c>
      <c r="B181" t="s">
        <v>16</v>
      </c>
      <c r="C181" t="s">
        <v>17</v>
      </c>
      <c r="D181">
        <v>-13.77</v>
      </c>
      <c r="E181">
        <f>ABS(Transaction[[#This Row],[Amount (GBP)]])</f>
        <v>13.77</v>
      </c>
      <c r="F181">
        <v>196.11</v>
      </c>
      <c r="G181" t="str">
        <f t="shared" si="2"/>
        <v>Debit</v>
      </c>
      <c r="H181" t="s">
        <v>18</v>
      </c>
      <c r="I181" t="str">
        <f>VLOOKUP(Transaction[[#This Row],[Subcategory]],Data_Validation[#All],2,FALSE)</f>
        <v>Dine-out</v>
      </c>
      <c r="J181" t="str">
        <f>VLOOKUP(Transaction[[#This Row],[Subcategory]],Data_Validation[#All],3,FALSE)</f>
        <v>EXPENSE</v>
      </c>
    </row>
    <row r="182" spans="1:10" x14ac:dyDescent="0.3">
      <c r="A182" s="1">
        <v>44637</v>
      </c>
      <c r="B182" t="s">
        <v>16</v>
      </c>
      <c r="C182" t="s">
        <v>17</v>
      </c>
      <c r="D182">
        <v>-13.34</v>
      </c>
      <c r="E182">
        <f>ABS(Transaction[[#This Row],[Amount (GBP)]])</f>
        <v>13.34</v>
      </c>
      <c r="F182">
        <v>92.97</v>
      </c>
      <c r="G182" t="str">
        <f t="shared" si="2"/>
        <v>Debit</v>
      </c>
      <c r="H182" t="s">
        <v>44</v>
      </c>
      <c r="I182" s="6" t="s">
        <v>100</v>
      </c>
      <c r="J182" t="str">
        <f>VLOOKUP(Transaction[[#This Row],[Subcategory]],Data_Validation[#All],3,FALSE)</f>
        <v>EXPENSE</v>
      </c>
    </row>
    <row r="183" spans="1:10" x14ac:dyDescent="0.3">
      <c r="A183" s="1">
        <v>44755</v>
      </c>
      <c r="B183" t="s">
        <v>16</v>
      </c>
      <c r="C183" t="s">
        <v>17</v>
      </c>
      <c r="D183">
        <v>-13.34</v>
      </c>
      <c r="E183">
        <f>ABS(Transaction[[#This Row],[Amount (GBP)]])</f>
        <v>13.34</v>
      </c>
      <c r="F183">
        <v>14.21</v>
      </c>
      <c r="G183" t="str">
        <f t="shared" si="2"/>
        <v>Debit</v>
      </c>
      <c r="H183" t="s">
        <v>44</v>
      </c>
      <c r="I183" t="s">
        <v>100</v>
      </c>
      <c r="J183" t="str">
        <f>VLOOKUP(Transaction[[#This Row],[Subcategory]],Data_Validation[#All],3,FALSE)</f>
        <v>EXPENSE</v>
      </c>
    </row>
    <row r="184" spans="1:10" x14ac:dyDescent="0.3">
      <c r="A184" s="1">
        <v>44712</v>
      </c>
      <c r="B184" t="s">
        <v>16</v>
      </c>
      <c r="C184" t="s">
        <v>17</v>
      </c>
      <c r="D184">
        <v>-13.27</v>
      </c>
      <c r="E184">
        <f>ABS(Transaction[[#This Row],[Amount (GBP)]])</f>
        <v>13.27</v>
      </c>
      <c r="F184">
        <v>596.47</v>
      </c>
      <c r="G184" t="str">
        <f t="shared" si="2"/>
        <v>Debit</v>
      </c>
      <c r="H184" t="s">
        <v>44</v>
      </c>
      <c r="I184" t="s">
        <v>100</v>
      </c>
      <c r="J184" t="str">
        <f>VLOOKUP(Transaction[[#This Row],[Subcategory]],Data_Validation[#All],3,FALSE)</f>
        <v>EXPENSE</v>
      </c>
    </row>
    <row r="185" spans="1:10" x14ac:dyDescent="0.3">
      <c r="A185" s="1">
        <v>44825</v>
      </c>
      <c r="B185" t="s">
        <v>43</v>
      </c>
      <c r="C185" t="s">
        <v>17</v>
      </c>
      <c r="D185">
        <v>-13.26</v>
      </c>
      <c r="E185">
        <f>ABS(Transaction[[#This Row],[Amount (GBP)]])</f>
        <v>13.26</v>
      </c>
      <c r="F185">
        <v>39.65</v>
      </c>
      <c r="G185" t="str">
        <f t="shared" si="2"/>
        <v>Debit</v>
      </c>
      <c r="H185" t="s">
        <v>18</v>
      </c>
      <c r="I185" t="s">
        <v>96</v>
      </c>
      <c r="J185" t="str">
        <f>VLOOKUP(Transaction[[#This Row],[Subcategory]],Data_Validation[#All],3,FALSE)</f>
        <v>EXPENSE</v>
      </c>
    </row>
    <row r="186" spans="1:10" x14ac:dyDescent="0.3">
      <c r="A186" s="1">
        <v>44708</v>
      </c>
      <c r="B186" t="s">
        <v>67</v>
      </c>
      <c r="C186" t="s">
        <v>17</v>
      </c>
      <c r="D186">
        <v>-13</v>
      </c>
      <c r="E186">
        <f>ABS(Transaction[[#This Row],[Amount (GBP)]])</f>
        <v>13</v>
      </c>
      <c r="F186">
        <v>32.83</v>
      </c>
      <c r="G186" t="str">
        <f t="shared" si="2"/>
        <v>Debit</v>
      </c>
      <c r="H186" t="s">
        <v>10</v>
      </c>
      <c r="I186" t="s">
        <v>127</v>
      </c>
      <c r="J186" t="str">
        <f>VLOOKUP(Transaction[[#This Row],[Subcategory]],Data_Validation[#All],3,FALSE)</f>
        <v>EXPENSE</v>
      </c>
    </row>
    <row r="187" spans="1:10" x14ac:dyDescent="0.3">
      <c r="A187" s="1">
        <v>44820</v>
      </c>
      <c r="B187" t="s">
        <v>83</v>
      </c>
      <c r="C187" t="s">
        <v>17</v>
      </c>
      <c r="D187">
        <v>-12.79</v>
      </c>
      <c r="E187">
        <f>ABS(Transaction[[#This Row],[Amount (GBP)]])</f>
        <v>12.79</v>
      </c>
      <c r="F187">
        <v>138.59</v>
      </c>
      <c r="G187" t="str">
        <f t="shared" si="2"/>
        <v>Debit</v>
      </c>
      <c r="H187" t="s">
        <v>18</v>
      </c>
      <c r="I187" t="s">
        <v>96</v>
      </c>
      <c r="J187" t="str">
        <f>VLOOKUP(Transaction[[#This Row],[Subcategory]],Data_Validation[#All],3,FALSE)</f>
        <v>EXPENSE</v>
      </c>
    </row>
    <row r="188" spans="1:10" x14ac:dyDescent="0.3">
      <c r="A188" s="1">
        <v>44537</v>
      </c>
      <c r="B188" t="s">
        <v>5</v>
      </c>
      <c r="C188" t="s">
        <v>17</v>
      </c>
      <c r="D188">
        <v>-12.76</v>
      </c>
      <c r="E188">
        <f>ABS(Transaction[[#This Row],[Amount (GBP)]])</f>
        <v>12.76</v>
      </c>
      <c r="F188">
        <v>143.31</v>
      </c>
      <c r="G188" t="str">
        <f t="shared" si="2"/>
        <v>Debit</v>
      </c>
      <c r="H188" t="s">
        <v>18</v>
      </c>
      <c r="I188" t="s">
        <v>96</v>
      </c>
      <c r="J188" t="str">
        <f>VLOOKUP(Transaction[[#This Row],[Subcategory]],Data_Validation[#All],3,FALSE)</f>
        <v>EXPENSE</v>
      </c>
    </row>
    <row r="189" spans="1:10" x14ac:dyDescent="0.3">
      <c r="A189" s="1">
        <v>44753</v>
      </c>
      <c r="B189" t="s">
        <v>16</v>
      </c>
      <c r="C189" t="s">
        <v>17</v>
      </c>
      <c r="D189">
        <v>-12.74</v>
      </c>
      <c r="E189">
        <f>ABS(Transaction[[#This Row],[Amount (GBP)]])</f>
        <v>12.74</v>
      </c>
      <c r="F189">
        <v>634.45000000000005</v>
      </c>
      <c r="G189" t="str">
        <f t="shared" si="2"/>
        <v>Debit</v>
      </c>
      <c r="H189" t="s">
        <v>44</v>
      </c>
      <c r="I189" t="s">
        <v>100</v>
      </c>
      <c r="J189" t="str">
        <f>VLOOKUP(Transaction[[#This Row],[Subcategory]],Data_Validation[#All],3,FALSE)</f>
        <v>EXPENSE</v>
      </c>
    </row>
    <row r="190" spans="1:10" x14ac:dyDescent="0.3">
      <c r="A190" s="1">
        <v>44771</v>
      </c>
      <c r="B190" t="s">
        <v>16</v>
      </c>
      <c r="C190" t="s">
        <v>17</v>
      </c>
      <c r="D190">
        <v>-12.63</v>
      </c>
      <c r="E190">
        <f>ABS(Transaction[[#This Row],[Amount (GBP)]])</f>
        <v>12.63</v>
      </c>
      <c r="F190">
        <v>146.44</v>
      </c>
      <c r="G190" t="str">
        <f t="shared" si="2"/>
        <v>Debit</v>
      </c>
      <c r="H190" t="s">
        <v>44</v>
      </c>
      <c r="I190" t="s">
        <v>100</v>
      </c>
      <c r="J190" t="str">
        <f>VLOOKUP(Transaction[[#This Row],[Subcategory]],Data_Validation[#All],3,FALSE)</f>
        <v>EXPENSE</v>
      </c>
    </row>
    <row r="191" spans="1:10" x14ac:dyDescent="0.3">
      <c r="A191" s="1">
        <v>44798</v>
      </c>
      <c r="B191" t="s">
        <v>16</v>
      </c>
      <c r="C191" t="s">
        <v>17</v>
      </c>
      <c r="D191">
        <v>-12.59</v>
      </c>
      <c r="E191">
        <f>ABS(Transaction[[#This Row],[Amount (GBP)]])</f>
        <v>12.59</v>
      </c>
      <c r="F191">
        <v>534.59</v>
      </c>
      <c r="G191" t="str">
        <f t="shared" si="2"/>
        <v>Debit</v>
      </c>
      <c r="H191" t="s">
        <v>44</v>
      </c>
      <c r="I191" t="s">
        <v>100</v>
      </c>
      <c r="J191" t="str">
        <f>VLOOKUP(Transaction[[#This Row],[Subcategory]],Data_Validation[#All],3,FALSE)</f>
        <v>EXPENSE</v>
      </c>
    </row>
    <row r="192" spans="1:10" x14ac:dyDescent="0.3">
      <c r="A192" s="1">
        <v>44750</v>
      </c>
      <c r="B192" t="s">
        <v>75</v>
      </c>
      <c r="C192" t="s">
        <v>17</v>
      </c>
      <c r="D192">
        <v>-12.45</v>
      </c>
      <c r="E192">
        <f>ABS(Transaction[[#This Row],[Amount (GBP)]])</f>
        <v>12.45</v>
      </c>
      <c r="F192">
        <v>81.709999999999994</v>
      </c>
      <c r="G192" t="str">
        <f t="shared" si="2"/>
        <v>Debit</v>
      </c>
      <c r="H192" t="s">
        <v>18</v>
      </c>
      <c r="I192" t="s">
        <v>96</v>
      </c>
      <c r="J192" t="str">
        <f>VLOOKUP(Transaction[[#This Row],[Subcategory]],Data_Validation[#All],3,FALSE)</f>
        <v>EXPENSE</v>
      </c>
    </row>
    <row r="193" spans="1:10" x14ac:dyDescent="0.3">
      <c r="A193" s="1">
        <v>44793</v>
      </c>
      <c r="B193" t="s">
        <v>43</v>
      </c>
      <c r="C193" t="s">
        <v>17</v>
      </c>
      <c r="D193">
        <v>-12.26</v>
      </c>
      <c r="E193">
        <f>ABS(Transaction[[#This Row],[Amount (GBP)]])</f>
        <v>12.26</v>
      </c>
      <c r="F193">
        <v>429.05</v>
      </c>
      <c r="G193" t="str">
        <f t="shared" si="2"/>
        <v>Debit</v>
      </c>
      <c r="H193" t="s">
        <v>18</v>
      </c>
      <c r="I193" t="s">
        <v>96</v>
      </c>
      <c r="J193" t="str">
        <f>VLOOKUP(Transaction[[#This Row],[Subcategory]],Data_Validation[#All],3,FALSE)</f>
        <v>EXPENSE</v>
      </c>
    </row>
    <row r="194" spans="1:10" x14ac:dyDescent="0.3">
      <c r="A194" s="1">
        <v>44636</v>
      </c>
      <c r="B194" t="s">
        <v>57</v>
      </c>
      <c r="C194" t="s">
        <v>17</v>
      </c>
      <c r="D194">
        <v>-12.2</v>
      </c>
      <c r="E194">
        <f>ABS(Transaction[[#This Row],[Amount (GBP)]])</f>
        <v>12.2</v>
      </c>
      <c r="F194">
        <v>106.31</v>
      </c>
      <c r="G194" t="str">
        <f t="shared" ref="G194:G257" si="3">IF(SIGN(D194)&lt;0,"Debit","credit")</f>
        <v>Debit</v>
      </c>
      <c r="H194" t="s">
        <v>44</v>
      </c>
      <c r="I194" t="s">
        <v>100</v>
      </c>
      <c r="J194" t="str">
        <f>VLOOKUP(Transaction[[#This Row],[Subcategory]],Data_Validation[#All],3,FALSE)</f>
        <v>EXPENSE</v>
      </c>
    </row>
    <row r="195" spans="1:10" x14ac:dyDescent="0.3">
      <c r="A195" s="1">
        <v>44726</v>
      </c>
      <c r="B195" t="s">
        <v>43</v>
      </c>
      <c r="C195" t="s">
        <v>17</v>
      </c>
      <c r="D195">
        <v>-12.16</v>
      </c>
      <c r="E195">
        <f>ABS(Transaction[[#This Row],[Amount (GBP)]])</f>
        <v>12.16</v>
      </c>
      <c r="F195">
        <v>56.12</v>
      </c>
      <c r="G195" t="str">
        <f t="shared" si="3"/>
        <v>Debit</v>
      </c>
      <c r="H195" t="s">
        <v>18</v>
      </c>
      <c r="I195" t="s">
        <v>96</v>
      </c>
      <c r="J195" t="str">
        <f>VLOOKUP(Transaction[[#This Row],[Subcategory]],Data_Validation[#All],3,FALSE)</f>
        <v>EXPENSE</v>
      </c>
    </row>
    <row r="196" spans="1:10" x14ac:dyDescent="0.3">
      <c r="A196" s="1">
        <v>44541</v>
      </c>
      <c r="B196" t="s">
        <v>33</v>
      </c>
      <c r="C196" t="s">
        <v>17</v>
      </c>
      <c r="D196">
        <v>-12</v>
      </c>
      <c r="E196">
        <f>ABS(Transaction[[#This Row],[Amount (GBP)]])</f>
        <v>12</v>
      </c>
      <c r="F196">
        <v>107.98</v>
      </c>
      <c r="G196" t="str">
        <f t="shared" si="3"/>
        <v>Debit</v>
      </c>
      <c r="H196" t="s">
        <v>10</v>
      </c>
      <c r="I196" t="s">
        <v>127</v>
      </c>
      <c r="J196" t="str">
        <f>VLOOKUP(Transaction[[#This Row],[Subcategory]],Data_Validation[#All],3,FALSE)</f>
        <v>EXPENSE</v>
      </c>
    </row>
    <row r="197" spans="1:10" x14ac:dyDescent="0.3">
      <c r="A197" s="1">
        <v>44678</v>
      </c>
      <c r="B197" t="s">
        <v>65</v>
      </c>
      <c r="C197" t="s">
        <v>17</v>
      </c>
      <c r="D197">
        <v>12</v>
      </c>
      <c r="E197">
        <f>ABS(Transaction[[#This Row],[Amount (GBP)]])</f>
        <v>12</v>
      </c>
      <c r="F197">
        <v>26.1</v>
      </c>
      <c r="G197" t="str">
        <f t="shared" si="3"/>
        <v>credit</v>
      </c>
      <c r="H197" t="s">
        <v>10</v>
      </c>
      <c r="I197" t="s">
        <v>127</v>
      </c>
      <c r="J197" t="str">
        <f>VLOOKUP(Transaction[[#This Row],[Subcategory]],Data_Validation[#All],3,FALSE)</f>
        <v>EXPENSE</v>
      </c>
    </row>
    <row r="198" spans="1:10" x14ac:dyDescent="0.3">
      <c r="A198" s="1">
        <v>44542</v>
      </c>
      <c r="B198" t="s">
        <v>25</v>
      </c>
      <c r="C198" t="s">
        <v>17</v>
      </c>
      <c r="D198">
        <v>-11.98</v>
      </c>
      <c r="E198">
        <f>ABS(Transaction[[#This Row],[Amount (GBP)]])</f>
        <v>11.98</v>
      </c>
      <c r="F198">
        <v>54.06</v>
      </c>
      <c r="G198" t="str">
        <f t="shared" si="3"/>
        <v>Debit</v>
      </c>
      <c r="H198" t="s">
        <v>18</v>
      </c>
      <c r="I198" t="s">
        <v>96</v>
      </c>
      <c r="J198" t="str">
        <f>VLOOKUP(Transaction[[#This Row],[Subcategory]],Data_Validation[#All],3,FALSE)</f>
        <v>EXPENSE</v>
      </c>
    </row>
    <row r="199" spans="1:10" x14ac:dyDescent="0.3">
      <c r="A199" s="1">
        <v>44677</v>
      </c>
      <c r="B199" t="s">
        <v>16</v>
      </c>
      <c r="C199" t="s">
        <v>17</v>
      </c>
      <c r="D199">
        <v>-11.98</v>
      </c>
      <c r="E199">
        <f>ABS(Transaction[[#This Row],[Amount (GBP)]])</f>
        <v>11.98</v>
      </c>
      <c r="F199">
        <v>107.77</v>
      </c>
      <c r="G199" t="str">
        <f t="shared" si="3"/>
        <v>Debit</v>
      </c>
      <c r="H199" t="s">
        <v>44</v>
      </c>
      <c r="I199" t="s">
        <v>100</v>
      </c>
      <c r="J199" t="str">
        <f>VLOOKUP(Transaction[[#This Row],[Subcategory]],Data_Validation[#All],3,FALSE)</f>
        <v>EXPENSE</v>
      </c>
    </row>
    <row r="200" spans="1:10" x14ac:dyDescent="0.3">
      <c r="A200" s="1">
        <v>44805</v>
      </c>
      <c r="B200" t="s">
        <v>16</v>
      </c>
      <c r="C200" t="s">
        <v>17</v>
      </c>
      <c r="D200">
        <v>-11.98</v>
      </c>
      <c r="E200">
        <f>ABS(Transaction[[#This Row],[Amount (GBP)]])</f>
        <v>11.98</v>
      </c>
      <c r="F200">
        <v>481.92</v>
      </c>
      <c r="G200" t="str">
        <f t="shared" si="3"/>
        <v>Debit</v>
      </c>
      <c r="H200" t="s">
        <v>44</v>
      </c>
      <c r="I200" t="s">
        <v>100</v>
      </c>
      <c r="J200" t="str">
        <f>VLOOKUP(Transaction[[#This Row],[Subcategory]],Data_Validation[#All],3,FALSE)</f>
        <v>EXPENSE</v>
      </c>
    </row>
    <row r="201" spans="1:10" x14ac:dyDescent="0.3">
      <c r="A201" s="1">
        <v>44824</v>
      </c>
      <c r="B201" t="s">
        <v>83</v>
      </c>
      <c r="C201" t="s">
        <v>17</v>
      </c>
      <c r="D201">
        <v>-11.98</v>
      </c>
      <c r="E201">
        <f>ABS(Transaction[[#This Row],[Amount (GBP)]])</f>
        <v>11.98</v>
      </c>
      <c r="F201">
        <v>102.91</v>
      </c>
      <c r="G201" t="str">
        <f t="shared" si="3"/>
        <v>Debit</v>
      </c>
      <c r="H201" t="s">
        <v>18</v>
      </c>
      <c r="I201" t="s">
        <v>96</v>
      </c>
      <c r="J201" t="str">
        <f>VLOOKUP(Transaction[[#This Row],[Subcategory]],Data_Validation[#All],3,FALSE)</f>
        <v>EXPENSE</v>
      </c>
    </row>
    <row r="202" spans="1:10" x14ac:dyDescent="0.3">
      <c r="A202" s="1">
        <v>44705</v>
      </c>
      <c r="B202" t="s">
        <v>11</v>
      </c>
      <c r="C202" t="s">
        <v>17</v>
      </c>
      <c r="D202">
        <v>-11.94</v>
      </c>
      <c r="E202">
        <f>ABS(Transaction[[#This Row],[Amount (GBP)]])</f>
        <v>11.94</v>
      </c>
      <c r="F202">
        <v>9.99</v>
      </c>
      <c r="G202" t="str">
        <f t="shared" si="3"/>
        <v>Debit</v>
      </c>
      <c r="H202" t="s">
        <v>18</v>
      </c>
      <c r="I202" t="s">
        <v>96</v>
      </c>
      <c r="J202" t="str">
        <f>VLOOKUP(Transaction[[#This Row],[Subcategory]],Data_Validation[#All],3,FALSE)</f>
        <v>EXPENSE</v>
      </c>
    </row>
    <row r="203" spans="1:10" x14ac:dyDescent="0.3">
      <c r="A203" s="1">
        <v>44757</v>
      </c>
      <c r="B203" t="s">
        <v>5</v>
      </c>
      <c r="C203" t="s">
        <v>17</v>
      </c>
      <c r="D203">
        <v>-11.89</v>
      </c>
      <c r="E203">
        <f>ABS(Transaction[[#This Row],[Amount (GBP)]])</f>
        <v>11.89</v>
      </c>
      <c r="F203">
        <v>3.93</v>
      </c>
      <c r="G203" t="str">
        <f t="shared" si="3"/>
        <v>Debit</v>
      </c>
      <c r="H203" t="s">
        <v>18</v>
      </c>
      <c r="I203" t="s">
        <v>96</v>
      </c>
      <c r="J203" t="str">
        <f>VLOOKUP(Transaction[[#This Row],[Subcategory]],Data_Validation[#All],3,FALSE)</f>
        <v>EXPENSE</v>
      </c>
    </row>
    <row r="204" spans="1:10" x14ac:dyDescent="0.3">
      <c r="A204" s="1">
        <v>44583</v>
      </c>
      <c r="B204" t="s">
        <v>5</v>
      </c>
      <c r="C204" t="s">
        <v>17</v>
      </c>
      <c r="D204">
        <v>-11.87</v>
      </c>
      <c r="E204">
        <f>ABS(Transaction[[#This Row],[Amount (GBP)]])</f>
        <v>11.87</v>
      </c>
      <c r="F204">
        <v>54.4</v>
      </c>
      <c r="G204" t="str">
        <f t="shared" si="3"/>
        <v>Debit</v>
      </c>
      <c r="H204" t="s">
        <v>18</v>
      </c>
      <c r="I204" t="s">
        <v>96</v>
      </c>
      <c r="J204" t="str">
        <f>VLOOKUP(Transaction[[#This Row],[Subcategory]],Data_Validation[#All],3,FALSE)</f>
        <v>EXPENSE</v>
      </c>
    </row>
    <row r="205" spans="1:10" x14ac:dyDescent="0.3">
      <c r="A205" s="1">
        <v>44794</v>
      </c>
      <c r="B205" t="s">
        <v>69</v>
      </c>
      <c r="C205" t="s">
        <v>17</v>
      </c>
      <c r="D205">
        <v>-11.87</v>
      </c>
      <c r="E205">
        <f>ABS(Transaction[[#This Row],[Amount (GBP)]])</f>
        <v>11.87</v>
      </c>
      <c r="F205">
        <v>417.18</v>
      </c>
      <c r="G205" t="str">
        <f t="shared" si="3"/>
        <v>Debit</v>
      </c>
      <c r="H205" t="s">
        <v>18</v>
      </c>
      <c r="I205" t="s">
        <v>96</v>
      </c>
      <c r="J205" t="str">
        <f>VLOOKUP(Transaction[[#This Row],[Subcategory]],Data_Validation[#All],3,FALSE)</f>
        <v>EXPENSE</v>
      </c>
    </row>
    <row r="206" spans="1:10" x14ac:dyDescent="0.3">
      <c r="A206" s="1">
        <v>44554</v>
      </c>
      <c r="B206" t="s">
        <v>22</v>
      </c>
      <c r="C206" t="s">
        <v>17</v>
      </c>
      <c r="D206">
        <v>11.81</v>
      </c>
      <c r="E206">
        <f>ABS(Transaction[[#This Row],[Amount (GBP)]])</f>
        <v>11.81</v>
      </c>
      <c r="F206">
        <v>58.08</v>
      </c>
      <c r="G206" t="str">
        <f t="shared" si="3"/>
        <v>credit</v>
      </c>
      <c r="H206" t="s">
        <v>10</v>
      </c>
      <c r="I206" t="s">
        <v>127</v>
      </c>
      <c r="J206" t="str">
        <f>VLOOKUP(Transaction[[#This Row],[Subcategory]],Data_Validation[#All],3,FALSE)</f>
        <v>EXPENSE</v>
      </c>
    </row>
    <row r="207" spans="1:10" x14ac:dyDescent="0.3">
      <c r="A207" s="1">
        <v>44579</v>
      </c>
      <c r="B207" t="s">
        <v>43</v>
      </c>
      <c r="C207" t="s">
        <v>17</v>
      </c>
      <c r="D207">
        <v>-11.79</v>
      </c>
      <c r="E207">
        <f>ABS(Transaction[[#This Row],[Amount (GBP)]])</f>
        <v>11.79</v>
      </c>
      <c r="F207">
        <v>89.75</v>
      </c>
      <c r="G207" t="str">
        <f t="shared" si="3"/>
        <v>Debit</v>
      </c>
      <c r="H207" t="s">
        <v>18</v>
      </c>
      <c r="I207" t="s">
        <v>96</v>
      </c>
      <c r="J207" t="str">
        <f>VLOOKUP(Transaction[[#This Row],[Subcategory]],Data_Validation[#All],3,FALSE)</f>
        <v>EXPENSE</v>
      </c>
    </row>
    <row r="208" spans="1:10" x14ac:dyDescent="0.3">
      <c r="A208" s="1">
        <v>44828</v>
      </c>
      <c r="B208" t="s">
        <v>83</v>
      </c>
      <c r="C208" t="s">
        <v>17</v>
      </c>
      <c r="D208">
        <v>-11.75</v>
      </c>
      <c r="E208">
        <f>ABS(Transaction[[#This Row],[Amount (GBP)]])</f>
        <v>11.75</v>
      </c>
      <c r="F208">
        <v>22.9</v>
      </c>
      <c r="G208" t="str">
        <f t="shared" si="3"/>
        <v>Debit</v>
      </c>
      <c r="H208" t="s">
        <v>18</v>
      </c>
      <c r="I208" t="s">
        <v>96</v>
      </c>
      <c r="J208" t="str">
        <f>VLOOKUP(Transaction[[#This Row],[Subcategory]],Data_Validation[#All],3,FALSE)</f>
        <v>EXPENSE</v>
      </c>
    </row>
    <row r="209" spans="1:10" x14ac:dyDescent="0.3">
      <c r="A209" s="1">
        <v>44699</v>
      </c>
      <c r="B209" t="s">
        <v>16</v>
      </c>
      <c r="C209" t="s">
        <v>17</v>
      </c>
      <c r="D209">
        <v>-11.69</v>
      </c>
      <c r="E209">
        <f>ABS(Transaction[[#This Row],[Amount (GBP)]])</f>
        <v>11.69</v>
      </c>
      <c r="F209">
        <v>39.880000000000003</v>
      </c>
      <c r="G209" t="str">
        <f t="shared" si="3"/>
        <v>Debit</v>
      </c>
      <c r="H209" t="s">
        <v>44</v>
      </c>
      <c r="I209" t="s">
        <v>100</v>
      </c>
      <c r="J209" t="str">
        <f>VLOOKUP(Transaction[[#This Row],[Subcategory]],Data_Validation[#All],3,FALSE)</f>
        <v>EXPENSE</v>
      </c>
    </row>
    <row r="210" spans="1:10" x14ac:dyDescent="0.3">
      <c r="A210" s="1">
        <v>44548</v>
      </c>
      <c r="B210" t="s">
        <v>12</v>
      </c>
      <c r="C210" t="s">
        <v>17</v>
      </c>
      <c r="D210">
        <v>-11.5</v>
      </c>
      <c r="E210">
        <f>ABS(Transaction[[#This Row],[Amount (GBP)]])</f>
        <v>11.5</v>
      </c>
      <c r="F210">
        <v>518.71</v>
      </c>
      <c r="G210" t="str">
        <f t="shared" si="3"/>
        <v>Debit</v>
      </c>
      <c r="H210" t="s">
        <v>10</v>
      </c>
      <c r="I210" t="s">
        <v>127</v>
      </c>
      <c r="J210" t="str">
        <f>VLOOKUP(Transaction[[#This Row],[Subcategory]],Data_Validation[#All],3,FALSE)</f>
        <v>EXPENSE</v>
      </c>
    </row>
    <row r="211" spans="1:10" x14ac:dyDescent="0.3">
      <c r="A211" s="1">
        <v>44802</v>
      </c>
      <c r="B211" t="s">
        <v>16</v>
      </c>
      <c r="C211" t="s">
        <v>17</v>
      </c>
      <c r="D211">
        <v>-11.27</v>
      </c>
      <c r="E211">
        <f>ABS(Transaction[[#This Row],[Amount (GBP)]])</f>
        <v>11.27</v>
      </c>
      <c r="F211">
        <v>497.92</v>
      </c>
      <c r="G211" t="str">
        <f t="shared" si="3"/>
        <v>Debit</v>
      </c>
      <c r="H211" t="s">
        <v>44</v>
      </c>
      <c r="I211" t="s">
        <v>100</v>
      </c>
      <c r="J211" t="str">
        <f>VLOOKUP(Transaction[[#This Row],[Subcategory]],Data_Validation[#All],3,FALSE)</f>
        <v>EXPENSE</v>
      </c>
    </row>
    <row r="212" spans="1:10" x14ac:dyDescent="0.3">
      <c r="A212" s="1">
        <v>44774</v>
      </c>
      <c r="B212" t="s">
        <v>16</v>
      </c>
      <c r="C212" t="s">
        <v>17</v>
      </c>
      <c r="D212">
        <v>-11.26</v>
      </c>
      <c r="E212">
        <f>ABS(Transaction[[#This Row],[Amount (GBP)]])</f>
        <v>11.26</v>
      </c>
      <c r="F212">
        <v>201.21</v>
      </c>
      <c r="G212" t="str">
        <f t="shared" si="3"/>
        <v>Debit</v>
      </c>
      <c r="H212" t="s">
        <v>44</v>
      </c>
      <c r="I212" t="s">
        <v>100</v>
      </c>
      <c r="J212" t="str">
        <f>VLOOKUP(Transaction[[#This Row],[Subcategory]],Data_Validation[#All],3,FALSE)</f>
        <v>EXPENSE</v>
      </c>
    </row>
    <row r="213" spans="1:10" x14ac:dyDescent="0.3">
      <c r="A213" s="1">
        <v>44564</v>
      </c>
      <c r="B213" t="s">
        <v>16</v>
      </c>
      <c r="C213" t="s">
        <v>17</v>
      </c>
      <c r="D213">
        <v>-11.22</v>
      </c>
      <c r="E213">
        <f>ABS(Transaction[[#This Row],[Amount (GBP)]])</f>
        <v>11.22</v>
      </c>
      <c r="F213">
        <v>2.81</v>
      </c>
      <c r="G213" t="str">
        <f t="shared" si="3"/>
        <v>Debit</v>
      </c>
      <c r="H213" t="s">
        <v>44</v>
      </c>
      <c r="I213" t="s">
        <v>100</v>
      </c>
      <c r="J213" t="str">
        <f>VLOOKUP(Transaction[[#This Row],[Subcategory]],Data_Validation[#All],3,FALSE)</f>
        <v>EXPENSE</v>
      </c>
    </row>
    <row r="214" spans="1:10" x14ac:dyDescent="0.3">
      <c r="A214" s="1">
        <v>44704</v>
      </c>
      <c r="B214" t="s">
        <v>16</v>
      </c>
      <c r="C214" t="s">
        <v>17</v>
      </c>
      <c r="D214">
        <v>-11.11</v>
      </c>
      <c r="E214">
        <f>ABS(Transaction[[#This Row],[Amount (GBP)]])</f>
        <v>11.11</v>
      </c>
      <c r="F214">
        <v>26.93</v>
      </c>
      <c r="G214" t="str">
        <f t="shared" si="3"/>
        <v>Debit</v>
      </c>
      <c r="H214" t="s">
        <v>44</v>
      </c>
      <c r="I214" t="s">
        <v>100</v>
      </c>
      <c r="J214" t="str">
        <f>VLOOKUP(Transaction[[#This Row],[Subcategory]],Data_Validation[#All],3,FALSE)</f>
        <v>EXPENSE</v>
      </c>
    </row>
    <row r="215" spans="1:10" x14ac:dyDescent="0.3">
      <c r="A215" s="1">
        <v>44668</v>
      </c>
      <c r="B215" t="s">
        <v>57</v>
      </c>
      <c r="C215" t="s">
        <v>17</v>
      </c>
      <c r="D215">
        <v>-11</v>
      </c>
      <c r="E215">
        <f>ABS(Transaction[[#This Row],[Amount (GBP)]])</f>
        <v>11</v>
      </c>
      <c r="F215">
        <v>23.91</v>
      </c>
      <c r="G215" t="str">
        <f t="shared" si="3"/>
        <v>Debit</v>
      </c>
      <c r="H215" t="s">
        <v>44</v>
      </c>
      <c r="I215" t="s">
        <v>100</v>
      </c>
      <c r="J215" t="str">
        <f>VLOOKUP(Transaction[[#This Row],[Subcategory]],Data_Validation[#All],3,FALSE)</f>
        <v>EXPENSE</v>
      </c>
    </row>
    <row r="216" spans="1:10" x14ac:dyDescent="0.3">
      <c r="A216" s="1">
        <v>44816</v>
      </c>
      <c r="B216" t="s">
        <v>84</v>
      </c>
      <c r="C216" t="s">
        <v>17</v>
      </c>
      <c r="D216">
        <v>-11</v>
      </c>
      <c r="E216">
        <f>ABS(Transaction[[#This Row],[Amount (GBP)]])</f>
        <v>11</v>
      </c>
      <c r="F216">
        <v>11.37</v>
      </c>
      <c r="G216" t="str">
        <f t="shared" si="3"/>
        <v>Debit</v>
      </c>
      <c r="H216" t="s">
        <v>52</v>
      </c>
      <c r="I216" t="s">
        <v>99</v>
      </c>
      <c r="J216" t="str">
        <f>VLOOKUP(Transaction[[#This Row],[Subcategory]],Data_Validation[#All],3,FALSE)</f>
        <v>EXPENSE</v>
      </c>
    </row>
    <row r="217" spans="1:10" x14ac:dyDescent="0.3">
      <c r="A217" s="1">
        <v>44760</v>
      </c>
      <c r="B217" t="s">
        <v>16</v>
      </c>
      <c r="C217" t="s">
        <v>17</v>
      </c>
      <c r="D217">
        <v>-10.85</v>
      </c>
      <c r="E217">
        <f>ABS(Transaction[[#This Row],[Amount (GBP)]])</f>
        <v>10.85</v>
      </c>
      <c r="F217">
        <v>13.08</v>
      </c>
      <c r="G217" t="str">
        <f t="shared" si="3"/>
        <v>Debit</v>
      </c>
      <c r="H217" t="s">
        <v>44</v>
      </c>
      <c r="I217" t="s">
        <v>100</v>
      </c>
      <c r="J217" t="str">
        <f>VLOOKUP(Transaction[[#This Row],[Subcategory]],Data_Validation[#All],3,FALSE)</f>
        <v>EXPENSE</v>
      </c>
    </row>
    <row r="218" spans="1:10" x14ac:dyDescent="0.3">
      <c r="A218" s="1">
        <v>44803</v>
      </c>
      <c r="B218" t="s">
        <v>16</v>
      </c>
      <c r="C218" t="s">
        <v>17</v>
      </c>
      <c r="D218">
        <v>-10.76</v>
      </c>
      <c r="E218">
        <f>ABS(Transaction[[#This Row],[Amount (GBP)]])</f>
        <v>10.76</v>
      </c>
      <c r="F218">
        <v>35.17</v>
      </c>
      <c r="G218" t="str">
        <f t="shared" si="3"/>
        <v>Debit</v>
      </c>
      <c r="H218" t="s">
        <v>44</v>
      </c>
      <c r="I218" t="s">
        <v>100</v>
      </c>
      <c r="J218" t="str">
        <f>VLOOKUP(Transaction[[#This Row],[Subcategory]],Data_Validation[#All],3,FALSE)</f>
        <v>EXPENSE</v>
      </c>
    </row>
    <row r="219" spans="1:10" x14ac:dyDescent="0.3">
      <c r="A219" s="1">
        <v>44709</v>
      </c>
      <c r="B219" t="s">
        <v>16</v>
      </c>
      <c r="C219" t="s">
        <v>17</v>
      </c>
      <c r="D219">
        <v>-10.55</v>
      </c>
      <c r="E219">
        <f>ABS(Transaction[[#This Row],[Amount (GBP)]])</f>
        <v>10.55</v>
      </c>
      <c r="F219">
        <v>22.28</v>
      </c>
      <c r="G219" t="str">
        <f t="shared" si="3"/>
        <v>Debit</v>
      </c>
      <c r="H219" t="s">
        <v>44</v>
      </c>
      <c r="I219" t="s">
        <v>100</v>
      </c>
      <c r="J219" t="str">
        <f>VLOOKUP(Transaction[[#This Row],[Subcategory]],Data_Validation[#All],3,FALSE)</f>
        <v>EXPENSE</v>
      </c>
    </row>
    <row r="220" spans="1:10" x14ac:dyDescent="0.3">
      <c r="A220" s="1">
        <v>44701</v>
      </c>
      <c r="B220" t="s">
        <v>16</v>
      </c>
      <c r="C220" t="s">
        <v>17</v>
      </c>
      <c r="D220">
        <v>-10.28</v>
      </c>
      <c r="E220">
        <f>ABS(Transaction[[#This Row],[Amount (GBP)]])</f>
        <v>10.28</v>
      </c>
      <c r="F220">
        <v>8.86</v>
      </c>
      <c r="G220" t="str">
        <f t="shared" si="3"/>
        <v>Debit</v>
      </c>
      <c r="H220" t="s">
        <v>44</v>
      </c>
      <c r="I220" t="s">
        <v>100</v>
      </c>
      <c r="J220" t="str">
        <f>VLOOKUP(Transaction[[#This Row],[Subcategory]],Data_Validation[#All],3,FALSE)</f>
        <v>EXPENSE</v>
      </c>
    </row>
    <row r="221" spans="1:10" x14ac:dyDescent="0.3">
      <c r="A221" s="1">
        <v>44504</v>
      </c>
      <c r="B221" t="s">
        <v>11</v>
      </c>
      <c r="C221" t="s">
        <v>17</v>
      </c>
      <c r="D221">
        <v>-10.19</v>
      </c>
      <c r="E221">
        <f>ABS(Transaction[[#This Row],[Amount (GBP)]])</f>
        <v>10.19</v>
      </c>
      <c r="F221">
        <v>56.51</v>
      </c>
      <c r="G221" t="str">
        <f t="shared" si="3"/>
        <v>Debit</v>
      </c>
      <c r="H221" t="s">
        <v>18</v>
      </c>
      <c r="I221" t="s">
        <v>96</v>
      </c>
      <c r="J221" t="str">
        <f>VLOOKUP(Transaction[[#This Row],[Subcategory]],Data_Validation[#All],3,FALSE)</f>
        <v>EXPENSE</v>
      </c>
    </row>
    <row r="222" spans="1:10" x14ac:dyDescent="0.3">
      <c r="A222" s="1">
        <v>44816</v>
      </c>
      <c r="B222" t="s">
        <v>83</v>
      </c>
      <c r="C222" t="s">
        <v>17</v>
      </c>
      <c r="D222">
        <v>-10.17</v>
      </c>
      <c r="E222">
        <f>ABS(Transaction[[#This Row],[Amount (GBP)]])</f>
        <v>10.17</v>
      </c>
      <c r="F222">
        <v>22.37</v>
      </c>
      <c r="G222" t="str">
        <f t="shared" si="3"/>
        <v>Debit</v>
      </c>
      <c r="H222" t="s">
        <v>18</v>
      </c>
      <c r="I222" t="s">
        <v>96</v>
      </c>
      <c r="J222" t="str">
        <f>VLOOKUP(Transaction[[#This Row],[Subcategory]],Data_Validation[#All],3,FALSE)</f>
        <v>EXPENSE</v>
      </c>
    </row>
    <row r="223" spans="1:10" x14ac:dyDescent="0.3">
      <c r="A223" s="1">
        <v>44687</v>
      </c>
      <c r="B223" t="s">
        <v>55</v>
      </c>
      <c r="C223" t="s">
        <v>17</v>
      </c>
      <c r="D223">
        <v>10.14</v>
      </c>
      <c r="E223">
        <f>ABS(Transaction[[#This Row],[Amount (GBP)]])</f>
        <v>10.14</v>
      </c>
      <c r="F223">
        <v>139.93</v>
      </c>
      <c r="G223" t="str">
        <f t="shared" si="3"/>
        <v>credit</v>
      </c>
      <c r="H223" t="s">
        <v>10</v>
      </c>
      <c r="I223" t="s">
        <v>127</v>
      </c>
      <c r="J223" t="str">
        <f>VLOOKUP(Transaction[[#This Row],[Subcategory]],Data_Validation[#All],3,FALSE)</f>
        <v>EXPENSE</v>
      </c>
    </row>
    <row r="224" spans="1:10" x14ac:dyDescent="0.3">
      <c r="A224" s="1">
        <v>44679</v>
      </c>
      <c r="B224" t="s">
        <v>68</v>
      </c>
      <c r="C224" t="s">
        <v>17</v>
      </c>
      <c r="D224">
        <v>-10.1</v>
      </c>
      <c r="E224">
        <f>ABS(Transaction[[#This Row],[Amount (GBP)]])</f>
        <v>10.1</v>
      </c>
      <c r="F224">
        <v>7.77</v>
      </c>
      <c r="G224" t="str">
        <f t="shared" si="3"/>
        <v>Debit</v>
      </c>
      <c r="H224" t="s">
        <v>10</v>
      </c>
      <c r="I224" t="s">
        <v>127</v>
      </c>
      <c r="J224" t="str">
        <f>VLOOKUP(Transaction[[#This Row],[Subcategory]],Data_Validation[#All],3,FALSE)</f>
        <v>EXPENSE</v>
      </c>
    </row>
    <row r="225" spans="1:10" x14ac:dyDescent="0.3">
      <c r="A225" s="1">
        <v>44520</v>
      </c>
      <c r="B225" t="s">
        <v>23</v>
      </c>
      <c r="C225" t="s">
        <v>108</v>
      </c>
      <c r="D225">
        <v>-10</v>
      </c>
      <c r="E225">
        <f>ABS(Transaction[[#This Row],[Amount (GBP)]])</f>
        <v>10</v>
      </c>
      <c r="F225">
        <v>37.94</v>
      </c>
      <c r="G225" t="str">
        <f t="shared" si="3"/>
        <v>Debit</v>
      </c>
      <c r="H225" t="s">
        <v>6</v>
      </c>
      <c r="I225" t="s">
        <v>97</v>
      </c>
      <c r="J225" t="str">
        <f>VLOOKUP(Transaction[[#This Row],[Subcategory]],Data_Validation[#All],3,FALSE)</f>
        <v>EXPENSE</v>
      </c>
    </row>
    <row r="226" spans="1:10" x14ac:dyDescent="0.3">
      <c r="A226" s="1">
        <v>44527</v>
      </c>
      <c r="B226" t="s">
        <v>23</v>
      </c>
      <c r="C226" t="s">
        <v>108</v>
      </c>
      <c r="D226">
        <v>-10</v>
      </c>
      <c r="E226">
        <f>ABS(Transaction[[#This Row],[Amount (GBP)]])</f>
        <v>10</v>
      </c>
      <c r="F226">
        <v>5.34</v>
      </c>
      <c r="G226" t="str">
        <f t="shared" si="3"/>
        <v>Debit</v>
      </c>
      <c r="H226" t="s">
        <v>6</v>
      </c>
      <c r="I226" t="s">
        <v>97</v>
      </c>
      <c r="J226" t="str">
        <f>VLOOKUP(Transaction[[#This Row],[Subcategory]],Data_Validation[#All],3,FALSE)</f>
        <v>EXPENSE</v>
      </c>
    </row>
    <row r="227" spans="1:10" x14ac:dyDescent="0.3">
      <c r="A227" s="1">
        <v>44531</v>
      </c>
      <c r="B227" t="s">
        <v>12</v>
      </c>
      <c r="C227" t="s">
        <v>17</v>
      </c>
      <c r="D227">
        <v>-10</v>
      </c>
      <c r="E227">
        <f>ABS(Transaction[[#This Row],[Amount (GBP)]])</f>
        <v>10</v>
      </c>
      <c r="F227">
        <v>84.85</v>
      </c>
      <c r="G227" t="str">
        <f t="shared" si="3"/>
        <v>Debit</v>
      </c>
      <c r="H227" t="s">
        <v>10</v>
      </c>
      <c r="I227" t="s">
        <v>127</v>
      </c>
      <c r="J227" t="str">
        <f>VLOOKUP(Transaction[[#This Row],[Subcategory]],Data_Validation[#All],3,FALSE)</f>
        <v>EXPENSE</v>
      </c>
    </row>
    <row r="228" spans="1:10" x14ac:dyDescent="0.3">
      <c r="A228" s="1">
        <v>44593</v>
      </c>
      <c r="B228" t="s">
        <v>51</v>
      </c>
      <c r="C228" t="s">
        <v>17</v>
      </c>
      <c r="D228">
        <v>10</v>
      </c>
      <c r="E228">
        <f>ABS(Transaction[[#This Row],[Amount (GBP)]])</f>
        <v>10</v>
      </c>
      <c r="F228">
        <v>34.520000000000003</v>
      </c>
      <c r="G228" t="str">
        <f t="shared" si="3"/>
        <v>credit</v>
      </c>
      <c r="H228" t="s">
        <v>52</v>
      </c>
      <c r="I228" s="6" t="s">
        <v>99</v>
      </c>
      <c r="J228" t="str">
        <f>VLOOKUP(Transaction[[#This Row],[Subcategory]],Data_Validation[#All],3,FALSE)</f>
        <v>EXPENSE</v>
      </c>
    </row>
    <row r="229" spans="1:10" x14ac:dyDescent="0.3">
      <c r="A229" s="1">
        <v>44594</v>
      </c>
      <c r="B229" t="s">
        <v>51</v>
      </c>
      <c r="C229" t="s">
        <v>17</v>
      </c>
      <c r="D229">
        <v>-10</v>
      </c>
      <c r="E229">
        <f>ABS(Transaction[[#This Row],[Amount (GBP)]])</f>
        <v>10</v>
      </c>
      <c r="F229">
        <v>4.5199999999999996</v>
      </c>
      <c r="G229" t="str">
        <f t="shared" si="3"/>
        <v>Debit</v>
      </c>
      <c r="H229" t="s">
        <v>52</v>
      </c>
      <c r="I229" s="6" t="s">
        <v>99</v>
      </c>
      <c r="J229" t="str">
        <f>VLOOKUP(Transaction[[#This Row],[Subcategory]],Data_Validation[#All],3,FALSE)</f>
        <v>EXPENSE</v>
      </c>
    </row>
    <row r="230" spans="1:10" x14ac:dyDescent="0.3">
      <c r="A230" s="1">
        <v>44623</v>
      </c>
      <c r="B230" t="s">
        <v>53</v>
      </c>
      <c r="C230" t="s">
        <v>17</v>
      </c>
      <c r="D230">
        <v>10</v>
      </c>
      <c r="E230">
        <f>ABS(Transaction[[#This Row],[Amount (GBP)]])</f>
        <v>10</v>
      </c>
      <c r="F230">
        <v>20.72</v>
      </c>
      <c r="G230" t="str">
        <f t="shared" si="3"/>
        <v>credit</v>
      </c>
      <c r="H230" t="s">
        <v>10</v>
      </c>
      <c r="I230" t="s">
        <v>127</v>
      </c>
      <c r="J230" t="str">
        <f>VLOOKUP(Transaction[[#This Row],[Subcategory]],Data_Validation[#All],3,FALSE)</f>
        <v>EXPENSE</v>
      </c>
    </row>
    <row r="231" spans="1:10" x14ac:dyDescent="0.3">
      <c r="A231" s="1">
        <v>44658</v>
      </c>
      <c r="B231" t="s">
        <v>23</v>
      </c>
      <c r="C231" t="s">
        <v>108</v>
      </c>
      <c r="D231">
        <v>-10</v>
      </c>
      <c r="E231">
        <f>ABS(Transaction[[#This Row],[Amount (GBP)]])</f>
        <v>10</v>
      </c>
      <c r="F231">
        <v>378.1</v>
      </c>
      <c r="G231" t="str">
        <f t="shared" si="3"/>
        <v>Debit</v>
      </c>
      <c r="H231" t="s">
        <v>6</v>
      </c>
      <c r="I231" t="s">
        <v>97</v>
      </c>
      <c r="J231" t="str">
        <f>VLOOKUP(Transaction[[#This Row],[Subcategory]],Data_Validation[#All],3,FALSE)</f>
        <v>EXPENSE</v>
      </c>
    </row>
    <row r="232" spans="1:10" x14ac:dyDescent="0.3">
      <c r="A232" s="1">
        <v>44671</v>
      </c>
      <c r="B232" t="s">
        <v>65</v>
      </c>
      <c r="C232" t="s">
        <v>17</v>
      </c>
      <c r="D232">
        <v>10</v>
      </c>
      <c r="E232">
        <f>ABS(Transaction[[#This Row],[Amount (GBP)]])</f>
        <v>10</v>
      </c>
      <c r="F232">
        <v>21.39</v>
      </c>
      <c r="G232" t="str">
        <f t="shared" si="3"/>
        <v>credit</v>
      </c>
      <c r="H232" t="s">
        <v>10</v>
      </c>
      <c r="I232" t="s">
        <v>127</v>
      </c>
      <c r="J232" t="str">
        <f>VLOOKUP(Transaction[[#This Row],[Subcategory]],Data_Validation[#All],3,FALSE)</f>
        <v>EXPENSE</v>
      </c>
    </row>
    <row r="233" spans="1:10" x14ac:dyDescent="0.3">
      <c r="A233" s="1">
        <v>44672</v>
      </c>
      <c r="B233" t="s">
        <v>65</v>
      </c>
      <c r="C233" t="s">
        <v>17</v>
      </c>
      <c r="D233">
        <v>10</v>
      </c>
      <c r="E233">
        <f>ABS(Transaction[[#This Row],[Amount (GBP)]])</f>
        <v>10</v>
      </c>
      <c r="F233">
        <v>16.489999999999998</v>
      </c>
      <c r="G233" t="str">
        <f t="shared" si="3"/>
        <v>credit</v>
      </c>
      <c r="H233" t="s">
        <v>10</v>
      </c>
      <c r="I233" t="s">
        <v>127</v>
      </c>
      <c r="J233" t="str">
        <f>VLOOKUP(Transaction[[#This Row],[Subcategory]],Data_Validation[#All],3,FALSE)</f>
        <v>EXPENSE</v>
      </c>
    </row>
    <row r="234" spans="1:10" x14ac:dyDescent="0.3">
      <c r="A234" s="1">
        <v>44674</v>
      </c>
      <c r="B234" t="s">
        <v>23</v>
      </c>
      <c r="C234" t="s">
        <v>108</v>
      </c>
      <c r="D234">
        <v>-10</v>
      </c>
      <c r="E234">
        <f>ABS(Transaction[[#This Row],[Amount (GBP)]])</f>
        <v>10</v>
      </c>
      <c r="F234">
        <v>91.03</v>
      </c>
      <c r="G234" t="str">
        <f t="shared" si="3"/>
        <v>Debit</v>
      </c>
      <c r="H234" t="s">
        <v>6</v>
      </c>
      <c r="I234" t="s">
        <v>97</v>
      </c>
      <c r="J234" t="str">
        <f>VLOOKUP(Transaction[[#This Row],[Subcategory]],Data_Validation[#All],3,FALSE)</f>
        <v>EXPENSE</v>
      </c>
    </row>
    <row r="235" spans="1:10" x14ac:dyDescent="0.3">
      <c r="A235" s="1">
        <v>44677</v>
      </c>
      <c r="B235" t="s">
        <v>65</v>
      </c>
      <c r="C235" t="s">
        <v>17</v>
      </c>
      <c r="D235">
        <v>10</v>
      </c>
      <c r="E235">
        <f>ABS(Transaction[[#This Row],[Amount (GBP)]])</f>
        <v>10</v>
      </c>
      <c r="F235">
        <v>551.09</v>
      </c>
      <c r="G235" t="str">
        <f t="shared" si="3"/>
        <v>credit</v>
      </c>
      <c r="H235" t="s">
        <v>10</v>
      </c>
      <c r="I235" t="s">
        <v>127</v>
      </c>
      <c r="J235" t="str">
        <f>VLOOKUP(Transaction[[#This Row],[Subcategory]],Data_Validation[#All],3,FALSE)</f>
        <v>EXPENSE</v>
      </c>
    </row>
    <row r="236" spans="1:10" x14ac:dyDescent="0.3">
      <c r="A236" s="1">
        <v>44678</v>
      </c>
      <c r="B236" t="s">
        <v>65</v>
      </c>
      <c r="C236" t="s">
        <v>17</v>
      </c>
      <c r="D236">
        <v>10</v>
      </c>
      <c r="E236">
        <f>ABS(Transaction[[#This Row],[Amount (GBP)]])</f>
        <v>10</v>
      </c>
      <c r="F236">
        <v>36.1</v>
      </c>
      <c r="G236" t="str">
        <f t="shared" si="3"/>
        <v>credit</v>
      </c>
      <c r="H236" t="s">
        <v>10</v>
      </c>
      <c r="I236" t="s">
        <v>127</v>
      </c>
      <c r="J236" t="str">
        <f>VLOOKUP(Transaction[[#This Row],[Subcategory]],Data_Validation[#All],3,FALSE)</f>
        <v>EXPENSE</v>
      </c>
    </row>
    <row r="237" spans="1:10" x14ac:dyDescent="0.3">
      <c r="A237" s="1">
        <v>44693</v>
      </c>
      <c r="B237" t="s">
        <v>65</v>
      </c>
      <c r="C237" t="s">
        <v>17</v>
      </c>
      <c r="D237">
        <v>10</v>
      </c>
      <c r="E237">
        <f>ABS(Transaction[[#This Row],[Amount (GBP)]])</f>
        <v>10</v>
      </c>
      <c r="F237">
        <v>21.8</v>
      </c>
      <c r="G237" t="str">
        <f t="shared" si="3"/>
        <v>credit</v>
      </c>
      <c r="H237" t="s">
        <v>10</v>
      </c>
      <c r="I237" t="s">
        <v>127</v>
      </c>
      <c r="J237" t="str">
        <f>VLOOKUP(Transaction[[#This Row],[Subcategory]],Data_Validation[#All],3,FALSE)</f>
        <v>EXPENSE</v>
      </c>
    </row>
    <row r="238" spans="1:10" x14ac:dyDescent="0.3">
      <c r="A238" s="1">
        <v>44697</v>
      </c>
      <c r="B238" t="s">
        <v>23</v>
      </c>
      <c r="C238" t="s">
        <v>108</v>
      </c>
      <c r="D238">
        <v>-10</v>
      </c>
      <c r="E238">
        <f>ABS(Transaction[[#This Row],[Amount (GBP)]])</f>
        <v>10</v>
      </c>
      <c r="F238">
        <v>71.66</v>
      </c>
      <c r="G238" t="str">
        <f t="shared" si="3"/>
        <v>Debit</v>
      </c>
      <c r="H238" t="s">
        <v>6</v>
      </c>
      <c r="I238" t="s">
        <v>97</v>
      </c>
      <c r="J238" t="str">
        <f>VLOOKUP(Transaction[[#This Row],[Subcategory]],Data_Validation[#All],3,FALSE)</f>
        <v>EXPENSE</v>
      </c>
    </row>
    <row r="239" spans="1:10" x14ac:dyDescent="0.3">
      <c r="A239" s="1">
        <v>44710</v>
      </c>
      <c r="B239" t="s">
        <v>65</v>
      </c>
      <c r="C239" t="s">
        <v>17</v>
      </c>
      <c r="D239">
        <v>10</v>
      </c>
      <c r="E239">
        <f>ABS(Transaction[[#This Row],[Amount (GBP)]])</f>
        <v>10</v>
      </c>
      <c r="F239">
        <v>32.28</v>
      </c>
      <c r="G239" t="str">
        <f t="shared" si="3"/>
        <v>credit</v>
      </c>
      <c r="H239" t="s">
        <v>10</v>
      </c>
      <c r="I239" t="s">
        <v>127</v>
      </c>
      <c r="J239" t="str">
        <f>VLOOKUP(Transaction[[#This Row],[Subcategory]],Data_Validation[#All],3,FALSE)</f>
        <v>EXPENSE</v>
      </c>
    </row>
    <row r="240" spans="1:10" x14ac:dyDescent="0.3">
      <c r="A240" s="1">
        <v>44710</v>
      </c>
      <c r="B240" t="s">
        <v>65</v>
      </c>
      <c r="C240" t="s">
        <v>17</v>
      </c>
      <c r="D240">
        <v>10</v>
      </c>
      <c r="E240">
        <f>ABS(Transaction[[#This Row],[Amount (GBP)]])</f>
        <v>10</v>
      </c>
      <c r="F240">
        <v>42.28</v>
      </c>
      <c r="G240" t="str">
        <f t="shared" si="3"/>
        <v>credit</v>
      </c>
      <c r="H240" t="s">
        <v>10</v>
      </c>
      <c r="I240" t="s">
        <v>127</v>
      </c>
      <c r="J240" t="str">
        <f>VLOOKUP(Transaction[[#This Row],[Subcategory]],Data_Validation[#All],3,FALSE)</f>
        <v>EXPENSE</v>
      </c>
    </row>
    <row r="241" spans="1:10" x14ac:dyDescent="0.3">
      <c r="A241" s="1">
        <v>44724</v>
      </c>
      <c r="B241" t="s">
        <v>23</v>
      </c>
      <c r="C241" t="s">
        <v>108</v>
      </c>
      <c r="D241">
        <v>-10</v>
      </c>
      <c r="E241">
        <f>ABS(Transaction[[#This Row],[Amount (GBP)]])</f>
        <v>10</v>
      </c>
      <c r="F241">
        <v>86.32</v>
      </c>
      <c r="G241" t="str">
        <f t="shared" si="3"/>
        <v>Debit</v>
      </c>
      <c r="H241" t="s">
        <v>6</v>
      </c>
      <c r="I241" t="s">
        <v>97</v>
      </c>
      <c r="J241" t="str">
        <f>VLOOKUP(Transaction[[#This Row],[Subcategory]],Data_Validation[#All],3,FALSE)</f>
        <v>EXPENSE</v>
      </c>
    </row>
    <row r="242" spans="1:10" x14ac:dyDescent="0.3">
      <c r="A242" s="1">
        <v>44755</v>
      </c>
      <c r="B242" t="s">
        <v>23</v>
      </c>
      <c r="C242" t="s">
        <v>108</v>
      </c>
      <c r="D242">
        <v>-10</v>
      </c>
      <c r="E242">
        <f>ABS(Transaction[[#This Row],[Amount (GBP)]])</f>
        <v>10</v>
      </c>
      <c r="F242">
        <v>27.55</v>
      </c>
      <c r="G242" t="str">
        <f t="shared" si="3"/>
        <v>Debit</v>
      </c>
      <c r="H242" t="s">
        <v>6</v>
      </c>
      <c r="I242" t="s">
        <v>97</v>
      </c>
      <c r="J242" t="str">
        <f>VLOOKUP(Transaction[[#This Row],[Subcategory]],Data_Validation[#All],3,FALSE)</f>
        <v>EXPENSE</v>
      </c>
    </row>
    <row r="243" spans="1:10" x14ac:dyDescent="0.3">
      <c r="A243" s="1">
        <v>44758</v>
      </c>
      <c r="B243" t="s">
        <v>65</v>
      </c>
      <c r="C243" t="s">
        <v>17</v>
      </c>
      <c r="D243">
        <v>10</v>
      </c>
      <c r="E243">
        <f>ABS(Transaction[[#This Row],[Amount (GBP)]])</f>
        <v>10</v>
      </c>
      <c r="F243">
        <v>13.93</v>
      </c>
      <c r="G243" t="str">
        <f t="shared" si="3"/>
        <v>credit</v>
      </c>
      <c r="H243" t="s">
        <v>10</v>
      </c>
      <c r="I243" t="s">
        <v>127</v>
      </c>
      <c r="J243" t="str">
        <f>VLOOKUP(Transaction[[#This Row],[Subcategory]],Data_Validation[#All],3,FALSE)</f>
        <v>EXPENSE</v>
      </c>
    </row>
    <row r="244" spans="1:10" x14ac:dyDescent="0.3">
      <c r="A244" s="1">
        <v>44759</v>
      </c>
      <c r="B244" t="s">
        <v>65</v>
      </c>
      <c r="C244" t="s">
        <v>17</v>
      </c>
      <c r="D244">
        <v>10</v>
      </c>
      <c r="E244">
        <f>ABS(Transaction[[#This Row],[Amount (GBP)]])</f>
        <v>10</v>
      </c>
      <c r="F244">
        <v>23.93</v>
      </c>
      <c r="G244" t="str">
        <f t="shared" si="3"/>
        <v>credit</v>
      </c>
      <c r="H244" t="s">
        <v>10</v>
      </c>
      <c r="I244" t="s">
        <v>127</v>
      </c>
      <c r="J244" t="str">
        <f>VLOOKUP(Transaction[[#This Row],[Subcategory]],Data_Validation[#All],3,FALSE)</f>
        <v>EXPENSE</v>
      </c>
    </row>
    <row r="245" spans="1:10" x14ac:dyDescent="0.3">
      <c r="A245" s="1">
        <v>44784</v>
      </c>
      <c r="B245" t="s">
        <v>23</v>
      </c>
      <c r="C245" t="s">
        <v>108</v>
      </c>
      <c r="D245">
        <v>-10</v>
      </c>
      <c r="E245">
        <f>ABS(Transaction[[#This Row],[Amount (GBP)]])</f>
        <v>10</v>
      </c>
      <c r="F245">
        <v>103.63</v>
      </c>
      <c r="G245" t="str">
        <f t="shared" si="3"/>
        <v>Debit</v>
      </c>
      <c r="H245" t="s">
        <v>6</v>
      </c>
      <c r="I245" t="s">
        <v>97</v>
      </c>
      <c r="J245" t="str">
        <f>VLOOKUP(Transaction[[#This Row],[Subcategory]],Data_Validation[#All],3,FALSE)</f>
        <v>EXPENSE</v>
      </c>
    </row>
    <row r="246" spans="1:10" x14ac:dyDescent="0.3">
      <c r="A246" s="1">
        <v>44785</v>
      </c>
      <c r="B246" t="s">
        <v>23</v>
      </c>
      <c r="C246" t="s">
        <v>108</v>
      </c>
      <c r="D246">
        <v>-10</v>
      </c>
      <c r="E246">
        <f>ABS(Transaction[[#This Row],[Amount (GBP)]])</f>
        <v>10</v>
      </c>
      <c r="F246">
        <v>214.88</v>
      </c>
      <c r="G246" t="str">
        <f t="shared" si="3"/>
        <v>Debit</v>
      </c>
      <c r="H246" t="s">
        <v>6</v>
      </c>
      <c r="I246" t="s">
        <v>97</v>
      </c>
      <c r="J246" t="str">
        <f>VLOOKUP(Transaction[[#This Row],[Subcategory]],Data_Validation[#All],3,FALSE)</f>
        <v>EXPENSE</v>
      </c>
    </row>
    <row r="247" spans="1:10" x14ac:dyDescent="0.3">
      <c r="A247" s="1">
        <v>44557</v>
      </c>
      <c r="B247" t="s">
        <v>16</v>
      </c>
      <c r="C247" t="s">
        <v>17</v>
      </c>
      <c r="D247">
        <v>-9.99</v>
      </c>
      <c r="E247">
        <f>ABS(Transaction[[#This Row],[Amount (GBP)]])</f>
        <v>9.99</v>
      </c>
      <c r="F247">
        <v>23.8</v>
      </c>
      <c r="G247" t="str">
        <f t="shared" si="3"/>
        <v>Debit</v>
      </c>
      <c r="H247" t="s">
        <v>44</v>
      </c>
      <c r="I247" t="s">
        <v>100</v>
      </c>
      <c r="J247" t="str">
        <f>VLOOKUP(Transaction[[#This Row],[Subcategory]],Data_Validation[#All],3,FALSE)</f>
        <v>EXPENSE</v>
      </c>
    </row>
    <row r="248" spans="1:10" x14ac:dyDescent="0.3">
      <c r="A248" s="1">
        <v>44630</v>
      </c>
      <c r="B248" t="s">
        <v>54</v>
      </c>
      <c r="C248" t="s">
        <v>17</v>
      </c>
      <c r="D248">
        <v>-9.9</v>
      </c>
      <c r="E248">
        <f>ABS(Transaction[[#This Row],[Amount (GBP)]])</f>
        <v>9.9</v>
      </c>
      <c r="F248">
        <v>25.9</v>
      </c>
      <c r="G248" t="str">
        <f t="shared" si="3"/>
        <v>Debit</v>
      </c>
      <c r="H248" t="s">
        <v>15</v>
      </c>
      <c r="I248" t="s">
        <v>97</v>
      </c>
      <c r="J248" t="str">
        <f>VLOOKUP(Transaction[[#This Row],[Subcategory]],Data_Validation[#All],3,FALSE)</f>
        <v>EXPENSE</v>
      </c>
    </row>
    <row r="249" spans="1:10" x14ac:dyDescent="0.3">
      <c r="A249" s="1">
        <v>44660</v>
      </c>
      <c r="B249" t="s">
        <v>54</v>
      </c>
      <c r="C249" t="s">
        <v>17</v>
      </c>
      <c r="D249">
        <v>-9.9</v>
      </c>
      <c r="E249">
        <f>ABS(Transaction[[#This Row],[Amount (GBP)]])</f>
        <v>9.9</v>
      </c>
      <c r="F249">
        <v>465.2</v>
      </c>
      <c r="G249" t="str">
        <f t="shared" si="3"/>
        <v>Debit</v>
      </c>
      <c r="H249" t="s">
        <v>15</v>
      </c>
      <c r="I249" t="s">
        <v>97</v>
      </c>
      <c r="J249" t="str">
        <f>VLOOKUP(Transaction[[#This Row],[Subcategory]],Data_Validation[#All],3,FALSE)</f>
        <v>EXPENSE</v>
      </c>
    </row>
    <row r="250" spans="1:10" x14ac:dyDescent="0.3">
      <c r="A250" s="1">
        <v>44690</v>
      </c>
      <c r="B250" t="s">
        <v>54</v>
      </c>
      <c r="C250" t="s">
        <v>17</v>
      </c>
      <c r="D250">
        <v>-9.9</v>
      </c>
      <c r="E250">
        <f>ABS(Transaction[[#This Row],[Amount (GBP)]])</f>
        <v>9.9</v>
      </c>
      <c r="F250">
        <v>116.25</v>
      </c>
      <c r="G250" t="str">
        <f t="shared" si="3"/>
        <v>Debit</v>
      </c>
      <c r="H250" t="s">
        <v>15</v>
      </c>
      <c r="I250" t="s">
        <v>97</v>
      </c>
      <c r="J250" t="str">
        <f>VLOOKUP(Transaction[[#This Row],[Subcategory]],Data_Validation[#All],3,FALSE)</f>
        <v>EXPENSE</v>
      </c>
    </row>
    <row r="251" spans="1:10" x14ac:dyDescent="0.3">
      <c r="A251" s="1">
        <v>44717</v>
      </c>
      <c r="B251" t="s">
        <v>54</v>
      </c>
      <c r="C251" t="s">
        <v>17</v>
      </c>
      <c r="D251">
        <v>-9.9</v>
      </c>
      <c r="E251">
        <f>ABS(Transaction[[#This Row],[Amount (GBP)]])</f>
        <v>9.9</v>
      </c>
      <c r="F251">
        <v>31.62</v>
      </c>
      <c r="G251" t="str">
        <f t="shared" si="3"/>
        <v>Debit</v>
      </c>
      <c r="H251" t="s">
        <v>15</v>
      </c>
      <c r="I251" t="s">
        <v>97</v>
      </c>
      <c r="J251" t="str">
        <f>VLOOKUP(Transaction[[#This Row],[Subcategory]],Data_Validation[#All],3,FALSE)</f>
        <v>EXPENSE</v>
      </c>
    </row>
    <row r="252" spans="1:10" x14ac:dyDescent="0.3">
      <c r="A252" s="1">
        <v>44747</v>
      </c>
      <c r="B252" t="s">
        <v>54</v>
      </c>
      <c r="C252" t="s">
        <v>17</v>
      </c>
      <c r="D252">
        <v>-9.9</v>
      </c>
      <c r="E252">
        <f>ABS(Transaction[[#This Row],[Amount (GBP)]])</f>
        <v>9.9</v>
      </c>
      <c r="F252">
        <v>52.01</v>
      </c>
      <c r="G252" t="str">
        <f t="shared" si="3"/>
        <v>Debit</v>
      </c>
      <c r="H252" t="s">
        <v>15</v>
      </c>
      <c r="I252" t="s">
        <v>97</v>
      </c>
      <c r="J252" t="str">
        <f>VLOOKUP(Transaction[[#This Row],[Subcategory]],Data_Validation[#All],3,FALSE)</f>
        <v>EXPENSE</v>
      </c>
    </row>
    <row r="253" spans="1:10" x14ac:dyDescent="0.3">
      <c r="A253" s="1">
        <v>44776</v>
      </c>
      <c r="B253" t="s">
        <v>54</v>
      </c>
      <c r="C253" t="s">
        <v>17</v>
      </c>
      <c r="D253">
        <v>-9.9</v>
      </c>
      <c r="E253">
        <f>ABS(Transaction[[#This Row],[Amount (GBP)]])</f>
        <v>9.9</v>
      </c>
      <c r="F253">
        <v>32.479999999999997</v>
      </c>
      <c r="G253" t="str">
        <f t="shared" si="3"/>
        <v>Debit</v>
      </c>
      <c r="H253" t="s">
        <v>15</v>
      </c>
      <c r="I253" t="s">
        <v>97</v>
      </c>
      <c r="J253" t="str">
        <f>VLOOKUP(Transaction[[#This Row],[Subcategory]],Data_Validation[#All],3,FALSE)</f>
        <v>EXPENSE</v>
      </c>
    </row>
    <row r="254" spans="1:10" x14ac:dyDescent="0.3">
      <c r="A254" s="1">
        <v>44806</v>
      </c>
      <c r="B254" t="s">
        <v>54</v>
      </c>
      <c r="C254" t="s">
        <v>17</v>
      </c>
      <c r="D254">
        <v>-9.9</v>
      </c>
      <c r="E254">
        <f>ABS(Transaction[[#This Row],[Amount (GBP)]])</f>
        <v>9.9</v>
      </c>
      <c r="F254">
        <v>20.03</v>
      </c>
      <c r="G254" t="str">
        <f t="shared" si="3"/>
        <v>Debit</v>
      </c>
      <c r="H254" t="s">
        <v>15</v>
      </c>
      <c r="I254" t="s">
        <v>97</v>
      </c>
      <c r="J254" t="str">
        <f>VLOOKUP(Transaction[[#This Row],[Subcategory]],Data_Validation[#All],3,FALSE)</f>
        <v>EXPENSE</v>
      </c>
    </row>
    <row r="255" spans="1:10" x14ac:dyDescent="0.3">
      <c r="A255" s="1">
        <v>44761</v>
      </c>
      <c r="B255" t="s">
        <v>16</v>
      </c>
      <c r="C255" t="s">
        <v>17</v>
      </c>
      <c r="D255">
        <v>-9.8800000000000008</v>
      </c>
      <c r="E255">
        <f>ABS(Transaction[[#This Row],[Amount (GBP)]])</f>
        <v>9.8800000000000008</v>
      </c>
      <c r="F255">
        <v>3.2</v>
      </c>
      <c r="G255" t="str">
        <f t="shared" si="3"/>
        <v>Debit</v>
      </c>
      <c r="H255" t="s">
        <v>44</v>
      </c>
      <c r="I255" t="s">
        <v>100</v>
      </c>
      <c r="J255" t="str">
        <f>VLOOKUP(Transaction[[#This Row],[Subcategory]],Data_Validation[#All],3,FALSE)</f>
        <v>EXPENSE</v>
      </c>
    </row>
    <row r="256" spans="1:10" x14ac:dyDescent="0.3">
      <c r="A256" s="1">
        <v>44505</v>
      </c>
      <c r="B256" t="s">
        <v>12</v>
      </c>
      <c r="C256" t="s">
        <v>17</v>
      </c>
      <c r="D256">
        <v>-9.85</v>
      </c>
      <c r="E256">
        <f>ABS(Transaction[[#This Row],[Amount (GBP)]])</f>
        <v>9.85</v>
      </c>
      <c r="F256">
        <v>51.16</v>
      </c>
      <c r="G256" t="str">
        <f t="shared" si="3"/>
        <v>Debit</v>
      </c>
      <c r="H256" t="s">
        <v>10</v>
      </c>
      <c r="I256" t="s">
        <v>127</v>
      </c>
      <c r="J256" t="str">
        <f>VLOOKUP(Transaction[[#This Row],[Subcategory]],Data_Validation[#All],3,FALSE)</f>
        <v>EXPENSE</v>
      </c>
    </row>
    <row r="257" spans="1:10" x14ac:dyDescent="0.3">
      <c r="A257" s="1">
        <v>44788</v>
      </c>
      <c r="B257" t="s">
        <v>69</v>
      </c>
      <c r="C257" t="s">
        <v>17</v>
      </c>
      <c r="D257">
        <v>-9.7799999999999994</v>
      </c>
      <c r="E257">
        <f>ABS(Transaction[[#This Row],[Amount (GBP)]])</f>
        <v>9.7799999999999994</v>
      </c>
      <c r="F257">
        <v>336.33</v>
      </c>
      <c r="G257" t="str">
        <f t="shared" si="3"/>
        <v>Debit</v>
      </c>
      <c r="H257" t="s">
        <v>18</v>
      </c>
      <c r="I257" t="s">
        <v>96</v>
      </c>
      <c r="J257" t="str">
        <f>VLOOKUP(Transaction[[#This Row],[Subcategory]],Data_Validation[#All],3,FALSE)</f>
        <v>EXPENSE</v>
      </c>
    </row>
    <row r="258" spans="1:10" x14ac:dyDescent="0.3">
      <c r="A258" s="1">
        <v>44561</v>
      </c>
      <c r="B258" t="s">
        <v>16</v>
      </c>
      <c r="C258" t="s">
        <v>17</v>
      </c>
      <c r="D258">
        <v>-9.77</v>
      </c>
      <c r="E258">
        <f>ABS(Transaction[[#This Row],[Amount (GBP)]])</f>
        <v>9.77</v>
      </c>
      <c r="F258">
        <v>14.03</v>
      </c>
      <c r="G258" t="str">
        <f t="shared" ref="G258:G321" si="4">IF(SIGN(D258)&lt;0,"Debit","credit")</f>
        <v>Debit</v>
      </c>
      <c r="H258" t="s">
        <v>44</v>
      </c>
      <c r="I258" t="s">
        <v>100</v>
      </c>
      <c r="J258" t="str">
        <f>VLOOKUP(Transaction[[#This Row],[Subcategory]],Data_Validation[#All],3,FALSE)</f>
        <v>EXPENSE</v>
      </c>
    </row>
    <row r="259" spans="1:10" x14ac:dyDescent="0.3">
      <c r="A259" s="1">
        <v>44663</v>
      </c>
      <c r="B259" t="s">
        <v>16</v>
      </c>
      <c r="C259" t="s">
        <v>17</v>
      </c>
      <c r="D259">
        <v>-9.65</v>
      </c>
      <c r="E259">
        <f>ABS(Transaction[[#This Row],[Amount (GBP)]])</f>
        <v>9.65</v>
      </c>
      <c r="F259">
        <v>471.4</v>
      </c>
      <c r="G259" t="str">
        <f t="shared" si="4"/>
        <v>Debit</v>
      </c>
      <c r="H259" t="s">
        <v>44</v>
      </c>
      <c r="I259" t="s">
        <v>100</v>
      </c>
      <c r="J259" t="str">
        <f>VLOOKUP(Transaction[[#This Row],[Subcategory]],Data_Validation[#All],3,FALSE)</f>
        <v>EXPENSE</v>
      </c>
    </row>
    <row r="260" spans="1:10" x14ac:dyDescent="0.3">
      <c r="A260" s="1">
        <v>44576</v>
      </c>
      <c r="B260" t="s">
        <v>25</v>
      </c>
      <c r="C260" t="s">
        <v>17</v>
      </c>
      <c r="D260">
        <v>-9.59</v>
      </c>
      <c r="E260">
        <f>ABS(Transaction[[#This Row],[Amount (GBP)]])</f>
        <v>9.59</v>
      </c>
      <c r="F260">
        <v>124.88</v>
      </c>
      <c r="G260" t="str">
        <f t="shared" si="4"/>
        <v>Debit</v>
      </c>
      <c r="H260" t="s">
        <v>18</v>
      </c>
      <c r="I260" t="s">
        <v>96</v>
      </c>
      <c r="J260" t="str">
        <f>VLOOKUP(Transaction[[#This Row],[Subcategory]],Data_Validation[#All],3,FALSE)</f>
        <v>EXPENSE</v>
      </c>
    </row>
    <row r="261" spans="1:10" x14ac:dyDescent="0.3">
      <c r="A261" s="1">
        <v>44715</v>
      </c>
      <c r="B261" t="s">
        <v>11</v>
      </c>
      <c r="C261" t="s">
        <v>17</v>
      </c>
      <c r="D261">
        <v>-9.5399999999999991</v>
      </c>
      <c r="E261">
        <f>ABS(Transaction[[#This Row],[Amount (GBP)]])</f>
        <v>9.5399999999999991</v>
      </c>
      <c r="F261">
        <v>21.35</v>
      </c>
      <c r="G261" t="str">
        <f t="shared" si="4"/>
        <v>Debit</v>
      </c>
      <c r="H261" t="s">
        <v>18</v>
      </c>
      <c r="I261" t="s">
        <v>96</v>
      </c>
      <c r="J261" t="str">
        <f>VLOOKUP(Transaction[[#This Row],[Subcategory]],Data_Validation[#All],3,FALSE)</f>
        <v>EXPENSE</v>
      </c>
    </row>
    <row r="262" spans="1:10" x14ac:dyDescent="0.3">
      <c r="A262" s="1">
        <v>44697</v>
      </c>
      <c r="B262" t="s">
        <v>16</v>
      </c>
      <c r="C262" t="s">
        <v>17</v>
      </c>
      <c r="D262">
        <v>-9.51</v>
      </c>
      <c r="E262">
        <f>ABS(Transaction[[#This Row],[Amount (GBP)]])</f>
        <v>9.51</v>
      </c>
      <c r="F262">
        <v>57.15</v>
      </c>
      <c r="G262" t="str">
        <f t="shared" si="4"/>
        <v>Debit</v>
      </c>
      <c r="H262" t="s">
        <v>44</v>
      </c>
      <c r="I262" t="s">
        <v>100</v>
      </c>
      <c r="J262" t="str">
        <f>VLOOKUP(Transaction[[#This Row],[Subcategory]],Data_Validation[#All],3,FALSE)</f>
        <v>EXPENSE</v>
      </c>
    </row>
    <row r="263" spans="1:10" x14ac:dyDescent="0.3">
      <c r="A263" s="1">
        <v>44775</v>
      </c>
      <c r="B263" t="s">
        <v>16</v>
      </c>
      <c r="C263" t="s">
        <v>17</v>
      </c>
      <c r="D263">
        <v>-9.34</v>
      </c>
      <c r="E263">
        <f>ABS(Transaction[[#This Row],[Amount (GBP)]])</f>
        <v>9.34</v>
      </c>
      <c r="F263">
        <v>350.75</v>
      </c>
      <c r="G263" t="str">
        <f t="shared" si="4"/>
        <v>Debit</v>
      </c>
      <c r="H263" t="s">
        <v>44</v>
      </c>
      <c r="I263" t="s">
        <v>100</v>
      </c>
      <c r="J263" t="str">
        <f>VLOOKUP(Transaction[[#This Row],[Subcategory]],Data_Validation[#All],3,FALSE)</f>
        <v>EXPENSE</v>
      </c>
    </row>
    <row r="264" spans="1:10" x14ac:dyDescent="0.3">
      <c r="A264" s="1">
        <v>44556</v>
      </c>
      <c r="B264" t="s">
        <v>11</v>
      </c>
      <c r="C264" t="s">
        <v>17</v>
      </c>
      <c r="D264">
        <v>-9.2899999999999991</v>
      </c>
      <c r="E264">
        <f>ABS(Transaction[[#This Row],[Amount (GBP)]])</f>
        <v>9.2899999999999991</v>
      </c>
      <c r="F264">
        <v>33.79</v>
      </c>
      <c r="G264" t="str">
        <f t="shared" si="4"/>
        <v>Debit</v>
      </c>
      <c r="H264" t="s">
        <v>18</v>
      </c>
      <c r="I264" t="s">
        <v>96</v>
      </c>
      <c r="J264" t="str">
        <f>VLOOKUP(Transaction[[#This Row],[Subcategory]],Data_Validation[#All],3,FALSE)</f>
        <v>EXPENSE</v>
      </c>
    </row>
    <row r="265" spans="1:10" x14ac:dyDescent="0.3">
      <c r="A265" s="1">
        <v>44819</v>
      </c>
      <c r="B265" t="s">
        <v>11</v>
      </c>
      <c r="C265" t="s">
        <v>17</v>
      </c>
      <c r="D265">
        <v>-9.27</v>
      </c>
      <c r="E265">
        <f>ABS(Transaction[[#This Row],[Amount (GBP)]])</f>
        <v>9.27</v>
      </c>
      <c r="F265">
        <v>71.38</v>
      </c>
      <c r="G265" t="str">
        <f t="shared" si="4"/>
        <v>Debit</v>
      </c>
      <c r="H265" t="s">
        <v>18</v>
      </c>
      <c r="I265" t="s">
        <v>96</v>
      </c>
      <c r="J265" t="str">
        <f>VLOOKUP(Transaction[[#This Row],[Subcategory]],Data_Validation[#All],3,FALSE)</f>
        <v>EXPENSE</v>
      </c>
    </row>
    <row r="266" spans="1:10" x14ac:dyDescent="0.3">
      <c r="A266" s="1">
        <v>44812</v>
      </c>
      <c r="B266" t="s">
        <v>16</v>
      </c>
      <c r="C266" t="s">
        <v>17</v>
      </c>
      <c r="D266">
        <v>-9.26</v>
      </c>
      <c r="E266">
        <f>ABS(Transaction[[#This Row],[Amount (GBP)]])</f>
        <v>9.26</v>
      </c>
      <c r="F266">
        <v>2.5299999999999998</v>
      </c>
      <c r="G266" t="str">
        <f t="shared" si="4"/>
        <v>Debit</v>
      </c>
      <c r="H266" t="s">
        <v>44</v>
      </c>
      <c r="I266" t="s">
        <v>100</v>
      </c>
      <c r="J266" t="str">
        <f>VLOOKUP(Transaction[[#This Row],[Subcategory]],Data_Validation[#All],3,FALSE)</f>
        <v>EXPENSE</v>
      </c>
    </row>
    <row r="267" spans="1:10" x14ac:dyDescent="0.3">
      <c r="A267" s="1">
        <v>44676</v>
      </c>
      <c r="B267" t="s">
        <v>11</v>
      </c>
      <c r="C267" t="s">
        <v>17</v>
      </c>
      <c r="D267">
        <v>-9.24</v>
      </c>
      <c r="E267">
        <f>ABS(Transaction[[#This Row],[Amount (GBP)]])</f>
        <v>9.24</v>
      </c>
      <c r="F267">
        <v>133.22999999999999</v>
      </c>
      <c r="G267" t="str">
        <f t="shared" si="4"/>
        <v>Debit</v>
      </c>
      <c r="H267" t="s">
        <v>18</v>
      </c>
      <c r="I267" t="s">
        <v>96</v>
      </c>
      <c r="J267" t="str">
        <f>VLOOKUP(Transaction[[#This Row],[Subcategory]],Data_Validation[#All],3,FALSE)</f>
        <v>EXPENSE</v>
      </c>
    </row>
    <row r="268" spans="1:10" x14ac:dyDescent="0.3">
      <c r="A268" s="1">
        <v>44712</v>
      </c>
      <c r="B268" t="s">
        <v>11</v>
      </c>
      <c r="C268" t="s">
        <v>17</v>
      </c>
      <c r="D268">
        <v>-9.0399999999999991</v>
      </c>
      <c r="E268">
        <f>ABS(Transaction[[#This Row],[Amount (GBP)]])</f>
        <v>9.0399999999999991</v>
      </c>
      <c r="F268">
        <v>609.74</v>
      </c>
      <c r="G268" t="str">
        <f t="shared" si="4"/>
        <v>Debit</v>
      </c>
      <c r="H268" t="s">
        <v>18</v>
      </c>
      <c r="I268" t="s">
        <v>96</v>
      </c>
      <c r="J268" t="str">
        <f>VLOOKUP(Transaction[[#This Row],[Subcategory]],Data_Validation[#All],3,FALSE)</f>
        <v>EXPENSE</v>
      </c>
    </row>
    <row r="269" spans="1:10" x14ac:dyDescent="0.3">
      <c r="A269" s="1">
        <v>44550</v>
      </c>
      <c r="B269" t="s">
        <v>24</v>
      </c>
      <c r="C269" t="s">
        <v>17</v>
      </c>
      <c r="D269">
        <v>-9</v>
      </c>
      <c r="E269">
        <f>ABS(Transaction[[#This Row],[Amount (GBP)]])</f>
        <v>9</v>
      </c>
      <c r="F269">
        <v>105.72</v>
      </c>
      <c r="G269" t="str">
        <f t="shared" si="4"/>
        <v>Debit</v>
      </c>
      <c r="H269" t="s">
        <v>18</v>
      </c>
      <c r="I269" t="s">
        <v>96</v>
      </c>
      <c r="J269" t="str">
        <f>VLOOKUP(Transaction[[#This Row],[Subcategory]],Data_Validation[#All],3,FALSE)</f>
        <v>EXPENSE</v>
      </c>
    </row>
    <row r="270" spans="1:10" x14ac:dyDescent="0.3">
      <c r="A270" s="1">
        <v>44656</v>
      </c>
      <c r="B270" t="s">
        <v>16</v>
      </c>
      <c r="C270" t="s">
        <v>17</v>
      </c>
      <c r="D270">
        <v>-8.9600000000000009</v>
      </c>
      <c r="E270">
        <f>ABS(Transaction[[#This Row],[Amount (GBP)]])</f>
        <v>8.9600000000000009</v>
      </c>
      <c r="F270">
        <v>400.09</v>
      </c>
      <c r="G270" t="str">
        <f t="shared" si="4"/>
        <v>Debit</v>
      </c>
      <c r="H270" t="s">
        <v>44</v>
      </c>
      <c r="I270" t="s">
        <v>100</v>
      </c>
      <c r="J270" t="str">
        <f>VLOOKUP(Transaction[[#This Row],[Subcategory]],Data_Validation[#All],3,FALSE)</f>
        <v>EXPENSE</v>
      </c>
    </row>
    <row r="271" spans="1:10" x14ac:dyDescent="0.3">
      <c r="A271" s="1">
        <v>44672</v>
      </c>
      <c r="B271" t="s">
        <v>16</v>
      </c>
      <c r="C271" t="s">
        <v>17</v>
      </c>
      <c r="D271">
        <v>-8.9499999999999993</v>
      </c>
      <c r="E271">
        <f>ABS(Transaction[[#This Row],[Amount (GBP)]])</f>
        <v>8.9499999999999993</v>
      </c>
      <c r="F271">
        <v>6.49</v>
      </c>
      <c r="G271" t="str">
        <f t="shared" si="4"/>
        <v>Debit</v>
      </c>
      <c r="H271" t="s">
        <v>44</v>
      </c>
      <c r="I271" t="s">
        <v>100</v>
      </c>
      <c r="J271" t="str">
        <f>VLOOKUP(Transaction[[#This Row],[Subcategory]],Data_Validation[#All],3,FALSE)</f>
        <v>EXPENSE</v>
      </c>
    </row>
    <row r="272" spans="1:10" x14ac:dyDescent="0.3">
      <c r="A272" s="1">
        <v>44685</v>
      </c>
      <c r="B272" t="s">
        <v>16</v>
      </c>
      <c r="C272" t="s">
        <v>17</v>
      </c>
      <c r="D272">
        <v>-8.9499999999999993</v>
      </c>
      <c r="E272">
        <f>ABS(Transaction[[#This Row],[Amount (GBP)]])</f>
        <v>8.9499999999999993</v>
      </c>
      <c r="F272">
        <v>41.89</v>
      </c>
      <c r="G272" t="str">
        <f t="shared" si="4"/>
        <v>Debit</v>
      </c>
      <c r="H272" t="s">
        <v>44</v>
      </c>
      <c r="I272" t="s">
        <v>100</v>
      </c>
      <c r="J272" t="str">
        <f>VLOOKUP(Transaction[[#This Row],[Subcategory]],Data_Validation[#All],3,FALSE)</f>
        <v>EXPENSE</v>
      </c>
    </row>
    <row r="273" spans="1:10" x14ac:dyDescent="0.3">
      <c r="A273" s="1">
        <v>44541</v>
      </c>
      <c r="B273" t="s">
        <v>16</v>
      </c>
      <c r="C273" t="s">
        <v>17</v>
      </c>
      <c r="D273">
        <v>-8.77</v>
      </c>
      <c r="E273">
        <f>ABS(Transaction[[#This Row],[Amount (GBP)]])</f>
        <v>8.77</v>
      </c>
      <c r="F273">
        <v>99.21</v>
      </c>
      <c r="G273" t="str">
        <f t="shared" si="4"/>
        <v>Debit</v>
      </c>
      <c r="H273" t="s">
        <v>44</v>
      </c>
      <c r="I273" t="s">
        <v>100</v>
      </c>
      <c r="J273" t="str">
        <f>VLOOKUP(Transaction[[#This Row],[Subcategory]],Data_Validation[#All],3,FALSE)</f>
        <v>EXPENSE</v>
      </c>
    </row>
    <row r="274" spans="1:10" x14ac:dyDescent="0.3">
      <c r="A274" s="1">
        <v>44818</v>
      </c>
      <c r="B274" t="s">
        <v>83</v>
      </c>
      <c r="C274" t="s">
        <v>17</v>
      </c>
      <c r="D274">
        <v>-8.77</v>
      </c>
      <c r="E274">
        <f>ABS(Transaction[[#This Row],[Amount (GBP)]])</f>
        <v>8.77</v>
      </c>
      <c r="F274">
        <v>80.650000000000006</v>
      </c>
      <c r="G274" t="str">
        <f t="shared" si="4"/>
        <v>Debit</v>
      </c>
      <c r="H274" t="s">
        <v>18</v>
      </c>
      <c r="I274" t="s">
        <v>96</v>
      </c>
      <c r="J274" t="str">
        <f>VLOOKUP(Transaction[[#This Row],[Subcategory]],Data_Validation[#All],3,FALSE)</f>
        <v>EXPENSE</v>
      </c>
    </row>
    <row r="275" spans="1:10" x14ac:dyDescent="0.3">
      <c r="A275" s="1">
        <v>44823</v>
      </c>
      <c r="B275" t="s">
        <v>83</v>
      </c>
      <c r="C275" t="s">
        <v>17</v>
      </c>
      <c r="D275">
        <v>-8.77</v>
      </c>
      <c r="E275">
        <f>ABS(Transaction[[#This Row],[Amount (GBP)]])</f>
        <v>8.77</v>
      </c>
      <c r="F275">
        <v>114.89</v>
      </c>
      <c r="G275" t="str">
        <f t="shared" si="4"/>
        <v>Debit</v>
      </c>
      <c r="H275" t="s">
        <v>18</v>
      </c>
      <c r="I275" t="s">
        <v>96</v>
      </c>
      <c r="J275" t="str">
        <f>VLOOKUP(Transaction[[#This Row],[Subcategory]],Data_Validation[#All],3,FALSE)</f>
        <v>EXPENSE</v>
      </c>
    </row>
    <row r="276" spans="1:10" x14ac:dyDescent="0.3">
      <c r="A276" s="1">
        <v>44784</v>
      </c>
      <c r="B276" t="s">
        <v>11</v>
      </c>
      <c r="C276" t="s">
        <v>17</v>
      </c>
      <c r="D276">
        <v>-8.75</v>
      </c>
      <c r="E276">
        <f>ABS(Transaction[[#This Row],[Amount (GBP)]])</f>
        <v>8.75</v>
      </c>
      <c r="F276">
        <v>94.88</v>
      </c>
      <c r="G276" t="str">
        <f t="shared" si="4"/>
        <v>Debit</v>
      </c>
      <c r="H276" t="s">
        <v>18</v>
      </c>
      <c r="I276" t="s">
        <v>96</v>
      </c>
      <c r="J276" t="str">
        <f>VLOOKUP(Transaction[[#This Row],[Subcategory]],Data_Validation[#All],3,FALSE)</f>
        <v>EXPENSE</v>
      </c>
    </row>
    <row r="277" spans="1:10" x14ac:dyDescent="0.3">
      <c r="A277" s="1">
        <v>44501</v>
      </c>
      <c r="B277" t="s">
        <v>5</v>
      </c>
      <c r="C277" t="s">
        <v>17</v>
      </c>
      <c r="D277">
        <v>-8.67</v>
      </c>
      <c r="E277">
        <f>ABS(Transaction[[#This Row],[Amount (GBP)]])</f>
        <v>8.67</v>
      </c>
      <c r="F277">
        <v>28.69</v>
      </c>
      <c r="G277" t="str">
        <f t="shared" si="4"/>
        <v>Debit</v>
      </c>
      <c r="H277" t="s">
        <v>18</v>
      </c>
      <c r="I277" t="s">
        <v>96</v>
      </c>
      <c r="J277" t="str">
        <f>VLOOKUP(Transaction[[#This Row],[Subcategory]],Data_Validation[#All],3,FALSE)</f>
        <v>EXPENSE</v>
      </c>
    </row>
    <row r="278" spans="1:10" x14ac:dyDescent="0.3">
      <c r="A278" s="1">
        <v>44655</v>
      </c>
      <c r="B278" t="s">
        <v>16</v>
      </c>
      <c r="C278" t="s">
        <v>17</v>
      </c>
      <c r="D278">
        <v>-8.65</v>
      </c>
      <c r="E278">
        <f>ABS(Transaction[[#This Row],[Amount (GBP)]])</f>
        <v>8.65</v>
      </c>
      <c r="F278">
        <v>418.22</v>
      </c>
      <c r="G278" t="str">
        <f t="shared" si="4"/>
        <v>Debit</v>
      </c>
      <c r="H278" t="s">
        <v>44</v>
      </c>
      <c r="I278" t="s">
        <v>100</v>
      </c>
      <c r="J278" t="str">
        <f>VLOOKUP(Transaction[[#This Row],[Subcategory]],Data_Validation[#All],3,FALSE)</f>
        <v>EXPENSE</v>
      </c>
    </row>
    <row r="279" spans="1:10" x14ac:dyDescent="0.3">
      <c r="A279" s="1">
        <v>44722</v>
      </c>
      <c r="B279" t="s">
        <v>5</v>
      </c>
      <c r="C279" t="s">
        <v>17</v>
      </c>
      <c r="D279">
        <v>-8.65</v>
      </c>
      <c r="E279">
        <f>ABS(Transaction[[#This Row],[Amount (GBP)]])</f>
        <v>8.65</v>
      </c>
      <c r="F279">
        <v>102.32</v>
      </c>
      <c r="G279" t="str">
        <f t="shared" si="4"/>
        <v>Debit</v>
      </c>
      <c r="H279" t="s">
        <v>18</v>
      </c>
      <c r="I279" t="s">
        <v>96</v>
      </c>
      <c r="J279" t="str">
        <f>VLOOKUP(Transaction[[#This Row],[Subcategory]],Data_Validation[#All],3,FALSE)</f>
        <v>EXPENSE</v>
      </c>
    </row>
    <row r="280" spans="1:10" x14ac:dyDescent="0.3">
      <c r="A280" s="1">
        <v>44677</v>
      </c>
      <c r="B280" t="s">
        <v>11</v>
      </c>
      <c r="C280" t="s">
        <v>17</v>
      </c>
      <c r="D280">
        <v>-8.48</v>
      </c>
      <c r="E280">
        <f>ABS(Transaction[[#This Row],[Amount (GBP)]])</f>
        <v>8.48</v>
      </c>
      <c r="F280">
        <v>119.75</v>
      </c>
      <c r="G280" t="str">
        <f t="shared" si="4"/>
        <v>Debit</v>
      </c>
      <c r="H280" t="s">
        <v>18</v>
      </c>
      <c r="I280" t="s">
        <v>96</v>
      </c>
      <c r="J280" t="str">
        <f>VLOOKUP(Transaction[[#This Row],[Subcategory]],Data_Validation[#All],3,FALSE)</f>
        <v>EXPENSE</v>
      </c>
    </row>
    <row r="281" spans="1:10" x14ac:dyDescent="0.3">
      <c r="A281" s="1">
        <v>44653</v>
      </c>
      <c r="B281" t="s">
        <v>11</v>
      </c>
      <c r="C281" t="s">
        <v>17</v>
      </c>
      <c r="D281">
        <v>-8.4700000000000006</v>
      </c>
      <c r="E281">
        <f>ABS(Transaction[[#This Row],[Amount (GBP)]])</f>
        <v>8.4700000000000006</v>
      </c>
      <c r="F281">
        <v>543.36</v>
      </c>
      <c r="G281" t="str">
        <f t="shared" si="4"/>
        <v>Debit</v>
      </c>
      <c r="H281" t="s">
        <v>18</v>
      </c>
      <c r="I281" t="s">
        <v>96</v>
      </c>
      <c r="J281" t="str">
        <f>VLOOKUP(Transaction[[#This Row],[Subcategory]],Data_Validation[#All],3,FALSE)</f>
        <v>EXPENSE</v>
      </c>
    </row>
    <row r="282" spans="1:10" x14ac:dyDescent="0.3">
      <c r="A282" s="1">
        <v>44800</v>
      </c>
      <c r="B282" t="s">
        <v>16</v>
      </c>
      <c r="C282" t="s">
        <v>17</v>
      </c>
      <c r="D282">
        <v>-8.4499999999999993</v>
      </c>
      <c r="E282">
        <f>ABS(Transaction[[#This Row],[Amount (GBP)]])</f>
        <v>8.4499999999999993</v>
      </c>
      <c r="F282">
        <v>514.15</v>
      </c>
      <c r="G282" t="str">
        <f t="shared" si="4"/>
        <v>Debit</v>
      </c>
      <c r="H282" t="s">
        <v>44</v>
      </c>
      <c r="I282" t="s">
        <v>100</v>
      </c>
      <c r="J282" t="str">
        <f>VLOOKUP(Transaction[[#This Row],[Subcategory]],Data_Validation[#All],3,FALSE)</f>
        <v>EXPENSE</v>
      </c>
    </row>
    <row r="283" spans="1:10" x14ac:dyDescent="0.3">
      <c r="A283" s="1">
        <v>44690</v>
      </c>
      <c r="B283" t="s">
        <v>16</v>
      </c>
      <c r="C283" t="s">
        <v>17</v>
      </c>
      <c r="D283">
        <v>-8.2799999999999994</v>
      </c>
      <c r="E283">
        <f>ABS(Transaction[[#This Row],[Amount (GBP)]])</f>
        <v>8.2799999999999994</v>
      </c>
      <c r="F283">
        <v>120.97</v>
      </c>
      <c r="G283" t="str">
        <f t="shared" si="4"/>
        <v>Debit</v>
      </c>
      <c r="H283" t="s">
        <v>44</v>
      </c>
      <c r="I283" t="s">
        <v>100</v>
      </c>
      <c r="J283" t="str">
        <f>VLOOKUP(Transaction[[#This Row],[Subcategory]],Data_Validation[#All],3,FALSE)</f>
        <v>EXPENSE</v>
      </c>
    </row>
    <row r="284" spans="1:10" x14ac:dyDescent="0.3">
      <c r="A284" s="1">
        <v>44627</v>
      </c>
      <c r="B284" t="s">
        <v>16</v>
      </c>
      <c r="C284" t="s">
        <v>17</v>
      </c>
      <c r="D284">
        <v>-8.25</v>
      </c>
      <c r="E284">
        <f>ABS(Transaction[[#This Row],[Amount (GBP)]])</f>
        <v>8.25</v>
      </c>
      <c r="F284">
        <v>5.8</v>
      </c>
      <c r="G284" t="str">
        <f t="shared" si="4"/>
        <v>Debit</v>
      </c>
      <c r="H284" t="s">
        <v>44</v>
      </c>
      <c r="I284" t="s">
        <v>100</v>
      </c>
      <c r="J284" t="str">
        <f>VLOOKUP(Transaction[[#This Row],[Subcategory]],Data_Validation[#All],3,FALSE)</f>
        <v>EXPENSE</v>
      </c>
    </row>
    <row r="285" spans="1:10" x14ac:dyDescent="0.3">
      <c r="A285" s="1">
        <v>44716</v>
      </c>
      <c r="B285" t="s">
        <v>11</v>
      </c>
      <c r="C285" t="s">
        <v>17</v>
      </c>
      <c r="D285">
        <v>-8.24</v>
      </c>
      <c r="E285">
        <f>ABS(Transaction[[#This Row],[Amount (GBP)]])</f>
        <v>8.24</v>
      </c>
      <c r="F285">
        <v>63.11</v>
      </c>
      <c r="G285" t="str">
        <f t="shared" si="4"/>
        <v>Debit</v>
      </c>
      <c r="H285" t="s">
        <v>18</v>
      </c>
      <c r="I285" t="s">
        <v>96</v>
      </c>
      <c r="J285" t="str">
        <f>VLOOKUP(Transaction[[#This Row],[Subcategory]],Data_Validation[#All],3,FALSE)</f>
        <v>EXPENSE</v>
      </c>
    </row>
    <row r="286" spans="1:10" x14ac:dyDescent="0.3">
      <c r="A286" s="1">
        <v>44807</v>
      </c>
      <c r="B286" t="s">
        <v>16</v>
      </c>
      <c r="C286" t="s">
        <v>17</v>
      </c>
      <c r="D286">
        <v>-8.24</v>
      </c>
      <c r="E286">
        <f>ABS(Transaction[[#This Row],[Amount (GBP)]])</f>
        <v>8.24</v>
      </c>
      <c r="F286">
        <v>11.79</v>
      </c>
      <c r="G286" t="str">
        <f t="shared" si="4"/>
        <v>Debit</v>
      </c>
      <c r="H286" t="s">
        <v>44</v>
      </c>
      <c r="I286" t="s">
        <v>100</v>
      </c>
      <c r="J286" t="str">
        <f>VLOOKUP(Transaction[[#This Row],[Subcategory]],Data_Validation[#All],3,FALSE)</f>
        <v>EXPENSE</v>
      </c>
    </row>
    <row r="287" spans="1:10" x14ac:dyDescent="0.3">
      <c r="A287" s="1">
        <v>44693</v>
      </c>
      <c r="B287" t="s">
        <v>16</v>
      </c>
      <c r="C287" t="s">
        <v>17</v>
      </c>
      <c r="D287">
        <v>-8.18</v>
      </c>
      <c r="E287">
        <f>ABS(Transaction[[#This Row],[Amount (GBP)]])</f>
        <v>8.18</v>
      </c>
      <c r="F287">
        <v>13.62</v>
      </c>
      <c r="G287" t="str">
        <f t="shared" si="4"/>
        <v>Debit</v>
      </c>
      <c r="H287" t="s">
        <v>44</v>
      </c>
      <c r="I287" t="s">
        <v>100</v>
      </c>
      <c r="J287" t="str">
        <f>VLOOKUP(Transaction[[#This Row],[Subcategory]],Data_Validation[#All],3,FALSE)</f>
        <v>EXPENSE</v>
      </c>
    </row>
    <row r="288" spans="1:10" x14ac:dyDescent="0.3">
      <c r="A288" s="1">
        <v>44778</v>
      </c>
      <c r="B288" t="s">
        <v>16</v>
      </c>
      <c r="C288" t="s">
        <v>17</v>
      </c>
      <c r="D288">
        <v>-8.16</v>
      </c>
      <c r="E288">
        <f>ABS(Transaction[[#This Row],[Amount (GBP)]])</f>
        <v>8.16</v>
      </c>
      <c r="F288">
        <v>4.68</v>
      </c>
      <c r="G288" t="str">
        <f t="shared" si="4"/>
        <v>Debit</v>
      </c>
      <c r="H288" t="s">
        <v>44</v>
      </c>
      <c r="I288" t="s">
        <v>100</v>
      </c>
      <c r="J288" t="str">
        <f>VLOOKUP(Transaction[[#This Row],[Subcategory]],Data_Validation[#All],3,FALSE)</f>
        <v>EXPENSE</v>
      </c>
    </row>
    <row r="289" spans="1:10" x14ac:dyDescent="0.3">
      <c r="A289" s="1">
        <v>44765</v>
      </c>
      <c r="B289" t="s">
        <v>16</v>
      </c>
      <c r="C289" t="s">
        <v>17</v>
      </c>
      <c r="D289">
        <v>-8.07</v>
      </c>
      <c r="E289">
        <f>ABS(Transaction[[#This Row],[Amount (GBP)]])</f>
        <v>8.07</v>
      </c>
      <c r="F289">
        <v>175.78</v>
      </c>
      <c r="G289" t="str">
        <f t="shared" si="4"/>
        <v>Debit</v>
      </c>
      <c r="H289" t="s">
        <v>44</v>
      </c>
      <c r="I289" t="s">
        <v>100</v>
      </c>
      <c r="J289" t="str">
        <f>VLOOKUP(Transaction[[#This Row],[Subcategory]],Data_Validation[#All],3,FALSE)</f>
        <v>EXPENSE</v>
      </c>
    </row>
    <row r="290" spans="1:10" x14ac:dyDescent="0.3">
      <c r="A290" s="1">
        <v>44768</v>
      </c>
      <c r="B290" t="s">
        <v>16</v>
      </c>
      <c r="C290" t="s">
        <v>17</v>
      </c>
      <c r="D290">
        <v>-8.07</v>
      </c>
      <c r="E290">
        <f>ABS(Transaction[[#This Row],[Amount (GBP)]])</f>
        <v>8.07</v>
      </c>
      <c r="F290">
        <v>167.71</v>
      </c>
      <c r="G290" t="str">
        <f t="shared" si="4"/>
        <v>Debit</v>
      </c>
      <c r="H290" t="s">
        <v>44</v>
      </c>
      <c r="I290" t="s">
        <v>100</v>
      </c>
      <c r="J290" t="str">
        <f>VLOOKUP(Transaction[[#This Row],[Subcategory]],Data_Validation[#All],3,FALSE)</f>
        <v>EXPENSE</v>
      </c>
    </row>
    <row r="291" spans="1:10" x14ac:dyDescent="0.3">
      <c r="A291" s="1">
        <v>44578</v>
      </c>
      <c r="B291" t="s">
        <v>16</v>
      </c>
      <c r="C291" t="s">
        <v>17</v>
      </c>
      <c r="D291">
        <v>-8.0299999999999994</v>
      </c>
      <c r="E291">
        <f>ABS(Transaction[[#This Row],[Amount (GBP)]])</f>
        <v>8.0299999999999994</v>
      </c>
      <c r="F291">
        <v>106.04</v>
      </c>
      <c r="G291" t="str">
        <f t="shared" si="4"/>
        <v>Debit</v>
      </c>
      <c r="H291" t="s">
        <v>44</v>
      </c>
      <c r="I291" t="s">
        <v>100</v>
      </c>
      <c r="J291" t="str">
        <f>VLOOKUP(Transaction[[#This Row],[Subcategory]],Data_Validation[#All],3,FALSE)</f>
        <v>EXPENSE</v>
      </c>
    </row>
    <row r="292" spans="1:10" x14ac:dyDescent="0.3">
      <c r="A292" s="1">
        <v>44625</v>
      </c>
      <c r="B292" t="s">
        <v>53</v>
      </c>
      <c r="C292" t="s">
        <v>17</v>
      </c>
      <c r="D292">
        <v>8</v>
      </c>
      <c r="E292">
        <f>ABS(Transaction[[#This Row],[Amount (GBP)]])</f>
        <v>8</v>
      </c>
      <c r="F292">
        <v>14.05</v>
      </c>
      <c r="G292" t="str">
        <f t="shared" si="4"/>
        <v>credit</v>
      </c>
      <c r="H292" t="s">
        <v>10</v>
      </c>
      <c r="I292" t="s">
        <v>127</v>
      </c>
      <c r="J292" t="str">
        <f>VLOOKUP(Transaction[[#This Row],[Subcategory]],Data_Validation[#All],3,FALSE)</f>
        <v>EXPENSE</v>
      </c>
    </row>
    <row r="293" spans="1:10" x14ac:dyDescent="0.3">
      <c r="A293" s="1">
        <v>44625</v>
      </c>
      <c r="B293" t="s">
        <v>27</v>
      </c>
      <c r="C293" t="s">
        <v>17</v>
      </c>
      <c r="D293">
        <v>8</v>
      </c>
      <c r="E293">
        <f>ABS(Transaction[[#This Row],[Amount (GBP)]])</f>
        <v>8</v>
      </c>
      <c r="F293">
        <v>22.05</v>
      </c>
      <c r="G293" t="str">
        <f t="shared" si="4"/>
        <v>credit</v>
      </c>
      <c r="H293" t="s">
        <v>10</v>
      </c>
      <c r="I293" t="s">
        <v>127</v>
      </c>
      <c r="J293" t="str">
        <f>VLOOKUP(Transaction[[#This Row],[Subcategory]],Data_Validation[#All],3,FALSE)</f>
        <v>EXPENSE</v>
      </c>
    </row>
    <row r="294" spans="1:10" x14ac:dyDescent="0.3">
      <c r="A294" s="1">
        <v>44625</v>
      </c>
      <c r="B294" t="s">
        <v>53</v>
      </c>
      <c r="C294" t="s">
        <v>17</v>
      </c>
      <c r="D294">
        <v>-8</v>
      </c>
      <c r="E294">
        <f>ABS(Transaction[[#This Row],[Amount (GBP)]])</f>
        <v>8</v>
      </c>
      <c r="F294">
        <v>14.05</v>
      </c>
      <c r="G294" t="str">
        <f t="shared" si="4"/>
        <v>Debit</v>
      </c>
      <c r="H294" t="s">
        <v>10</v>
      </c>
      <c r="I294" t="s">
        <v>127</v>
      </c>
      <c r="J294" t="str">
        <f>VLOOKUP(Transaction[[#This Row],[Subcategory]],Data_Validation[#All],3,FALSE)</f>
        <v>EXPENSE</v>
      </c>
    </row>
    <row r="295" spans="1:10" x14ac:dyDescent="0.3">
      <c r="A295" s="1">
        <v>44712</v>
      </c>
      <c r="B295" t="s">
        <v>71</v>
      </c>
      <c r="C295" t="s">
        <v>17</v>
      </c>
      <c r="D295">
        <v>-8</v>
      </c>
      <c r="E295">
        <f>ABS(Transaction[[#This Row],[Amount (GBP)]])</f>
        <v>8</v>
      </c>
      <c r="F295">
        <v>588.47</v>
      </c>
      <c r="G295" t="str">
        <f t="shared" si="4"/>
        <v>Debit</v>
      </c>
      <c r="H295" t="s">
        <v>18</v>
      </c>
      <c r="I295" t="s">
        <v>96</v>
      </c>
      <c r="J295" t="str">
        <f>VLOOKUP(Transaction[[#This Row],[Subcategory]],Data_Validation[#All],3,FALSE)</f>
        <v>EXPENSE</v>
      </c>
    </row>
    <row r="296" spans="1:10" x14ac:dyDescent="0.3">
      <c r="A296" s="1">
        <v>44790</v>
      </c>
      <c r="B296" t="s">
        <v>78</v>
      </c>
      <c r="C296" t="s">
        <v>17</v>
      </c>
      <c r="D296">
        <v>-8</v>
      </c>
      <c r="E296">
        <f>ABS(Transaction[[#This Row],[Amount (GBP)]])</f>
        <v>8</v>
      </c>
      <c r="F296">
        <v>462.06</v>
      </c>
      <c r="G296" t="str">
        <f t="shared" si="4"/>
        <v>Debit</v>
      </c>
      <c r="H296" t="s">
        <v>10</v>
      </c>
      <c r="I296" t="s">
        <v>127</v>
      </c>
      <c r="J296" t="str">
        <f>VLOOKUP(Transaction[[#This Row],[Subcategory]],Data_Validation[#All],3,FALSE)</f>
        <v>EXPENSE</v>
      </c>
    </row>
    <row r="297" spans="1:10" x14ac:dyDescent="0.3">
      <c r="A297" s="1">
        <v>44815</v>
      </c>
      <c r="B297" t="s">
        <v>78</v>
      </c>
      <c r="C297" t="s">
        <v>17</v>
      </c>
      <c r="D297">
        <v>-8</v>
      </c>
      <c r="E297">
        <f>ABS(Transaction[[#This Row],[Amount (GBP)]])</f>
        <v>8</v>
      </c>
      <c r="F297">
        <v>32.54</v>
      </c>
      <c r="G297" t="str">
        <f t="shared" si="4"/>
        <v>Debit</v>
      </c>
      <c r="H297" t="s">
        <v>10</v>
      </c>
      <c r="I297" t="s">
        <v>127</v>
      </c>
      <c r="J297" t="str">
        <f>VLOOKUP(Transaction[[#This Row],[Subcategory]],Data_Validation[#All],3,FALSE)</f>
        <v>EXPENSE</v>
      </c>
    </row>
    <row r="298" spans="1:10" x14ac:dyDescent="0.3">
      <c r="A298" s="1">
        <v>44553</v>
      </c>
      <c r="B298" t="s">
        <v>25</v>
      </c>
      <c r="C298" t="s">
        <v>17</v>
      </c>
      <c r="D298">
        <v>-7.99</v>
      </c>
      <c r="E298">
        <f>ABS(Transaction[[#This Row],[Amount (GBP)]])</f>
        <v>7.99</v>
      </c>
      <c r="F298">
        <v>46.27</v>
      </c>
      <c r="G298" t="str">
        <f t="shared" si="4"/>
        <v>Debit</v>
      </c>
      <c r="H298" t="s">
        <v>18</v>
      </c>
      <c r="I298" t="s">
        <v>96</v>
      </c>
      <c r="J298" t="str">
        <f>VLOOKUP(Transaction[[#This Row],[Subcategory]],Data_Validation[#All],3,FALSE)</f>
        <v>EXPENSE</v>
      </c>
    </row>
    <row r="299" spans="1:10" x14ac:dyDescent="0.3">
      <c r="A299" s="1">
        <v>44587</v>
      </c>
      <c r="B299" t="s">
        <v>25</v>
      </c>
      <c r="C299" t="s">
        <v>17</v>
      </c>
      <c r="D299">
        <v>-7.99</v>
      </c>
      <c r="E299">
        <f>ABS(Transaction[[#This Row],[Amount (GBP)]])</f>
        <v>7.99</v>
      </c>
      <c r="F299">
        <v>33.81</v>
      </c>
      <c r="G299" t="str">
        <f t="shared" si="4"/>
        <v>Debit</v>
      </c>
      <c r="H299" t="s">
        <v>18</v>
      </c>
      <c r="I299" t="s">
        <v>96</v>
      </c>
      <c r="J299" t="str">
        <f>VLOOKUP(Transaction[[#This Row],[Subcategory]],Data_Validation[#All],3,FALSE)</f>
        <v>EXPENSE</v>
      </c>
    </row>
    <row r="300" spans="1:10" x14ac:dyDescent="0.3">
      <c r="A300" s="1">
        <v>44576</v>
      </c>
      <c r="B300" t="s">
        <v>11</v>
      </c>
      <c r="C300" t="s">
        <v>17</v>
      </c>
      <c r="D300">
        <v>-7.98</v>
      </c>
      <c r="E300">
        <f>ABS(Transaction[[#This Row],[Amount (GBP)]])</f>
        <v>7.98</v>
      </c>
      <c r="F300">
        <v>134.47</v>
      </c>
      <c r="G300" t="str">
        <f t="shared" si="4"/>
        <v>Debit</v>
      </c>
      <c r="H300" t="s">
        <v>18</v>
      </c>
      <c r="I300" t="s">
        <v>96</v>
      </c>
      <c r="J300" t="str">
        <f>VLOOKUP(Transaction[[#This Row],[Subcategory]],Data_Validation[#All],3,FALSE)</f>
        <v>EXPENSE</v>
      </c>
    </row>
    <row r="301" spans="1:10" x14ac:dyDescent="0.3">
      <c r="A301" s="1">
        <v>44683</v>
      </c>
      <c r="B301" t="s">
        <v>16</v>
      </c>
      <c r="C301" t="s">
        <v>17</v>
      </c>
      <c r="D301">
        <v>-7.88</v>
      </c>
      <c r="E301">
        <f>ABS(Transaction[[#This Row],[Amount (GBP)]])</f>
        <v>7.88</v>
      </c>
      <c r="F301">
        <v>218.13</v>
      </c>
      <c r="G301" t="str">
        <f t="shared" si="4"/>
        <v>Debit</v>
      </c>
      <c r="H301" t="s">
        <v>44</v>
      </c>
      <c r="I301" t="s">
        <v>100</v>
      </c>
      <c r="J301" t="str">
        <f>VLOOKUP(Transaction[[#This Row],[Subcategory]],Data_Validation[#All],3,FALSE)</f>
        <v>EXPENSE</v>
      </c>
    </row>
    <row r="302" spans="1:10" x14ac:dyDescent="0.3">
      <c r="A302" s="1">
        <v>44541</v>
      </c>
      <c r="B302" t="s">
        <v>34</v>
      </c>
      <c r="C302" t="s">
        <v>17</v>
      </c>
      <c r="D302">
        <v>-7.77</v>
      </c>
      <c r="E302">
        <f>ABS(Transaction[[#This Row],[Amount (GBP)]])</f>
        <v>7.77</v>
      </c>
      <c r="F302">
        <v>91.44</v>
      </c>
      <c r="G302" t="str">
        <f t="shared" si="4"/>
        <v>Debit</v>
      </c>
      <c r="H302" t="s">
        <v>18</v>
      </c>
      <c r="I302" t="s">
        <v>96</v>
      </c>
      <c r="J302" t="str">
        <f>VLOOKUP(Transaction[[#This Row],[Subcategory]],Data_Validation[#All],3,FALSE)</f>
        <v>EXPENSE</v>
      </c>
    </row>
    <row r="303" spans="1:10" x14ac:dyDescent="0.3">
      <c r="A303" s="1">
        <v>44679</v>
      </c>
      <c r="B303" t="s">
        <v>16</v>
      </c>
      <c r="C303" t="s">
        <v>17</v>
      </c>
      <c r="D303">
        <v>-7.73</v>
      </c>
      <c r="E303">
        <f>ABS(Transaction[[#This Row],[Amount (GBP)]])</f>
        <v>7.73</v>
      </c>
      <c r="F303">
        <v>17.87</v>
      </c>
      <c r="G303" t="str">
        <f t="shared" si="4"/>
        <v>Debit</v>
      </c>
      <c r="H303" t="s">
        <v>44</v>
      </c>
      <c r="I303" t="s">
        <v>100</v>
      </c>
      <c r="J303" t="str">
        <f>VLOOKUP(Transaction[[#This Row],[Subcategory]],Data_Validation[#All],3,FALSE)</f>
        <v>EXPENSE</v>
      </c>
    </row>
    <row r="304" spans="1:10" x14ac:dyDescent="0.3">
      <c r="A304" s="1">
        <v>44582</v>
      </c>
      <c r="B304" t="s">
        <v>45</v>
      </c>
      <c r="C304" t="s">
        <v>17</v>
      </c>
      <c r="D304">
        <v>-7.68</v>
      </c>
      <c r="E304">
        <f>ABS(Transaction[[#This Row],[Amount (GBP)]])</f>
        <v>7.68</v>
      </c>
      <c r="F304">
        <v>66.27</v>
      </c>
      <c r="G304" t="str">
        <f t="shared" si="4"/>
        <v>Debit</v>
      </c>
      <c r="H304" t="s">
        <v>18</v>
      </c>
      <c r="I304" t="s">
        <v>96</v>
      </c>
      <c r="J304" t="str">
        <f>VLOOKUP(Transaction[[#This Row],[Subcategory]],Data_Validation[#All],3,FALSE)</f>
        <v>EXPENSE</v>
      </c>
    </row>
    <row r="305" spans="1:10" x14ac:dyDescent="0.3">
      <c r="A305" s="1">
        <v>44645</v>
      </c>
      <c r="B305" t="s">
        <v>16</v>
      </c>
      <c r="C305" t="s">
        <v>17</v>
      </c>
      <c r="D305">
        <v>-7.66</v>
      </c>
      <c r="E305">
        <f>ABS(Transaction[[#This Row],[Amount (GBP)]])</f>
        <v>7.66</v>
      </c>
      <c r="F305">
        <v>29.45</v>
      </c>
      <c r="G305" t="str">
        <f t="shared" si="4"/>
        <v>Debit</v>
      </c>
      <c r="H305" t="s">
        <v>44</v>
      </c>
      <c r="I305" t="s">
        <v>100</v>
      </c>
      <c r="J305" t="str">
        <f>VLOOKUP(Transaction[[#This Row],[Subcategory]],Data_Validation[#All],3,FALSE)</f>
        <v>EXPENSE</v>
      </c>
    </row>
    <row r="306" spans="1:10" x14ac:dyDescent="0.3">
      <c r="A306" s="1">
        <v>44581</v>
      </c>
      <c r="B306" t="s">
        <v>16</v>
      </c>
      <c r="C306" t="s">
        <v>17</v>
      </c>
      <c r="D306">
        <v>-7.65</v>
      </c>
      <c r="E306">
        <f>ABS(Transaction[[#This Row],[Amount (GBP)]])</f>
        <v>7.65</v>
      </c>
      <c r="F306">
        <v>78.45</v>
      </c>
      <c r="G306" t="str">
        <f t="shared" si="4"/>
        <v>Debit</v>
      </c>
      <c r="H306" t="s">
        <v>44</v>
      </c>
      <c r="I306" t="s">
        <v>100</v>
      </c>
      <c r="J306" t="str">
        <f>VLOOKUP(Transaction[[#This Row],[Subcategory]],Data_Validation[#All],3,FALSE)</f>
        <v>EXPENSE</v>
      </c>
    </row>
    <row r="307" spans="1:10" x14ac:dyDescent="0.3">
      <c r="A307" s="1">
        <v>44681</v>
      </c>
      <c r="B307" t="s">
        <v>11</v>
      </c>
      <c r="C307" t="s">
        <v>17</v>
      </c>
      <c r="D307">
        <v>-7.65</v>
      </c>
      <c r="E307">
        <f>ABS(Transaction[[#This Row],[Amount (GBP)]])</f>
        <v>7.65</v>
      </c>
      <c r="F307">
        <v>281.27999999999997</v>
      </c>
      <c r="G307" t="str">
        <f t="shared" si="4"/>
        <v>Debit</v>
      </c>
      <c r="H307" t="s">
        <v>18</v>
      </c>
      <c r="I307" t="s">
        <v>96</v>
      </c>
      <c r="J307" t="str">
        <f>VLOOKUP(Transaction[[#This Row],[Subcategory]],Data_Validation[#All],3,FALSE)</f>
        <v>EXPENSE</v>
      </c>
    </row>
    <row r="308" spans="1:10" x14ac:dyDescent="0.3">
      <c r="A308" s="1">
        <v>44624</v>
      </c>
      <c r="B308" t="s">
        <v>16</v>
      </c>
      <c r="C308" t="s">
        <v>17</v>
      </c>
      <c r="D308">
        <v>-7.6</v>
      </c>
      <c r="E308">
        <f>ABS(Transaction[[#This Row],[Amount (GBP)]])</f>
        <v>7.6</v>
      </c>
      <c r="F308">
        <v>6.05</v>
      </c>
      <c r="G308" t="str">
        <f t="shared" si="4"/>
        <v>Debit</v>
      </c>
      <c r="H308" t="s">
        <v>44</v>
      </c>
      <c r="I308" t="s">
        <v>100</v>
      </c>
      <c r="J308" t="str">
        <f>VLOOKUP(Transaction[[#This Row],[Subcategory]],Data_Validation[#All],3,FALSE)</f>
        <v>EXPENSE</v>
      </c>
    </row>
    <row r="309" spans="1:10" x14ac:dyDescent="0.3">
      <c r="A309" s="1">
        <v>44640</v>
      </c>
      <c r="B309" t="s">
        <v>59</v>
      </c>
      <c r="C309" t="s">
        <v>17</v>
      </c>
      <c r="D309">
        <v>-7.6</v>
      </c>
      <c r="E309">
        <f>ABS(Transaction[[#This Row],[Amount (GBP)]])</f>
        <v>7.6</v>
      </c>
      <c r="F309">
        <v>60.07</v>
      </c>
      <c r="G309" t="str">
        <f t="shared" si="4"/>
        <v>Debit</v>
      </c>
      <c r="H309" t="s">
        <v>18</v>
      </c>
      <c r="I309" t="s">
        <v>96</v>
      </c>
      <c r="J309" t="str">
        <f>VLOOKUP(Transaction[[#This Row],[Subcategory]],Data_Validation[#All],3,FALSE)</f>
        <v>EXPENSE</v>
      </c>
    </row>
    <row r="310" spans="1:10" x14ac:dyDescent="0.3">
      <c r="A310" s="1">
        <v>44521</v>
      </c>
      <c r="B310" t="s">
        <v>25</v>
      </c>
      <c r="C310" t="s">
        <v>17</v>
      </c>
      <c r="D310">
        <v>-7.49</v>
      </c>
      <c r="E310">
        <f>ABS(Transaction[[#This Row],[Amount (GBP)]])</f>
        <v>7.49</v>
      </c>
      <c r="F310">
        <v>21.95</v>
      </c>
      <c r="G310" t="str">
        <f t="shared" si="4"/>
        <v>Debit</v>
      </c>
      <c r="H310" t="s">
        <v>18</v>
      </c>
      <c r="I310" t="s">
        <v>96</v>
      </c>
      <c r="J310" t="str">
        <f>VLOOKUP(Transaction[[#This Row],[Subcategory]],Data_Validation[#All],3,FALSE)</f>
        <v>EXPENSE</v>
      </c>
    </row>
    <row r="311" spans="1:10" x14ac:dyDescent="0.3">
      <c r="A311" s="1">
        <v>44536</v>
      </c>
      <c r="B311" t="s">
        <v>25</v>
      </c>
      <c r="C311" t="s">
        <v>17</v>
      </c>
      <c r="D311">
        <v>-7.49</v>
      </c>
      <c r="E311">
        <f>ABS(Transaction[[#This Row],[Amount (GBP)]])</f>
        <v>7.49</v>
      </c>
      <c r="F311">
        <v>156.07</v>
      </c>
      <c r="G311" t="str">
        <f t="shared" si="4"/>
        <v>Debit</v>
      </c>
      <c r="H311" t="s">
        <v>18</v>
      </c>
      <c r="I311" t="s">
        <v>96</v>
      </c>
      <c r="J311" t="str">
        <f>VLOOKUP(Transaction[[#This Row],[Subcategory]],Data_Validation[#All],3,FALSE)</f>
        <v>EXPENSE</v>
      </c>
    </row>
    <row r="312" spans="1:10" x14ac:dyDescent="0.3">
      <c r="A312" s="1">
        <v>44550</v>
      </c>
      <c r="B312" t="s">
        <v>25</v>
      </c>
      <c r="C312" t="s">
        <v>17</v>
      </c>
      <c r="D312">
        <v>-7.49</v>
      </c>
      <c r="E312">
        <f>ABS(Transaction[[#This Row],[Amount (GBP)]])</f>
        <v>7.49</v>
      </c>
      <c r="F312">
        <v>98.23</v>
      </c>
      <c r="G312" t="str">
        <f t="shared" si="4"/>
        <v>Debit</v>
      </c>
      <c r="H312" t="s">
        <v>18</v>
      </c>
      <c r="I312" t="s">
        <v>96</v>
      </c>
      <c r="J312" t="str">
        <f>VLOOKUP(Transaction[[#This Row],[Subcategory]],Data_Validation[#All],3,FALSE)</f>
        <v>EXPENSE</v>
      </c>
    </row>
    <row r="313" spans="1:10" x14ac:dyDescent="0.3">
      <c r="A313" s="1">
        <v>44658</v>
      </c>
      <c r="B313" t="s">
        <v>16</v>
      </c>
      <c r="C313" t="s">
        <v>17</v>
      </c>
      <c r="D313">
        <v>-7.49</v>
      </c>
      <c r="E313">
        <f>ABS(Transaction[[#This Row],[Amount (GBP)]])</f>
        <v>7.49</v>
      </c>
      <c r="F313">
        <v>388.1</v>
      </c>
      <c r="G313" t="str">
        <f t="shared" si="4"/>
        <v>Debit</v>
      </c>
      <c r="H313" t="s">
        <v>44</v>
      </c>
      <c r="I313" t="s">
        <v>100</v>
      </c>
      <c r="J313" t="str">
        <f>VLOOKUP(Transaction[[#This Row],[Subcategory]],Data_Validation[#All],3,FALSE)</f>
        <v>EXPENSE</v>
      </c>
    </row>
    <row r="314" spans="1:10" x14ac:dyDescent="0.3">
      <c r="A314" s="1">
        <v>44688</v>
      </c>
      <c r="B314" t="s">
        <v>16</v>
      </c>
      <c r="C314" t="s">
        <v>17</v>
      </c>
      <c r="D314">
        <v>-7.49</v>
      </c>
      <c r="E314">
        <f>ABS(Transaction[[#This Row],[Amount (GBP)]])</f>
        <v>7.49</v>
      </c>
      <c r="F314">
        <v>131.15</v>
      </c>
      <c r="G314" t="str">
        <f t="shared" si="4"/>
        <v>Debit</v>
      </c>
      <c r="H314" t="s">
        <v>44</v>
      </c>
      <c r="I314" t="s">
        <v>100</v>
      </c>
      <c r="J314" t="str">
        <f>VLOOKUP(Transaction[[#This Row],[Subcategory]],Data_Validation[#All],3,FALSE)</f>
        <v>EXPENSE</v>
      </c>
    </row>
    <row r="315" spans="1:10" x14ac:dyDescent="0.3">
      <c r="A315" s="1">
        <v>44713</v>
      </c>
      <c r="B315" t="s">
        <v>68</v>
      </c>
      <c r="C315" t="s">
        <v>17</v>
      </c>
      <c r="D315">
        <v>-7.4</v>
      </c>
      <c r="E315">
        <f>ABS(Transaction[[#This Row],[Amount (GBP)]])</f>
        <v>7.4</v>
      </c>
      <c r="F315">
        <v>123.28</v>
      </c>
      <c r="G315" t="str">
        <f t="shared" si="4"/>
        <v>Debit</v>
      </c>
      <c r="H315" t="s">
        <v>10</v>
      </c>
      <c r="I315" t="s">
        <v>127</v>
      </c>
      <c r="J315" t="str">
        <f>VLOOKUP(Transaction[[#This Row],[Subcategory]],Data_Validation[#All],3,FALSE)</f>
        <v>EXPENSE</v>
      </c>
    </row>
    <row r="316" spans="1:10" x14ac:dyDescent="0.3">
      <c r="A316" s="1">
        <v>44750</v>
      </c>
      <c r="B316" t="s">
        <v>76</v>
      </c>
      <c r="C316" t="s">
        <v>17</v>
      </c>
      <c r="D316">
        <v>-7.37</v>
      </c>
      <c r="E316">
        <f>ABS(Transaction[[#This Row],[Amount (GBP)]])</f>
        <v>7.37</v>
      </c>
      <c r="F316">
        <v>74.34</v>
      </c>
      <c r="G316" t="str">
        <f t="shared" si="4"/>
        <v>Debit</v>
      </c>
      <c r="H316" t="s">
        <v>18</v>
      </c>
      <c r="I316" t="s">
        <v>96</v>
      </c>
      <c r="J316" t="str">
        <f>VLOOKUP(Transaction[[#This Row],[Subcategory]],Data_Validation[#All],3,FALSE)</f>
        <v>EXPENSE</v>
      </c>
    </row>
    <row r="317" spans="1:10" x14ac:dyDescent="0.3">
      <c r="A317" s="1">
        <v>44656</v>
      </c>
      <c r="B317" t="s">
        <v>16</v>
      </c>
      <c r="C317" t="s">
        <v>17</v>
      </c>
      <c r="D317">
        <v>-7.28</v>
      </c>
      <c r="E317">
        <f>ABS(Transaction[[#This Row],[Amount (GBP)]])</f>
        <v>7.28</v>
      </c>
      <c r="F317">
        <v>409.05</v>
      </c>
      <c r="G317" t="str">
        <f t="shared" si="4"/>
        <v>Debit</v>
      </c>
      <c r="H317" t="s">
        <v>44</v>
      </c>
      <c r="I317" t="s">
        <v>100</v>
      </c>
      <c r="J317" t="str">
        <f>VLOOKUP(Transaction[[#This Row],[Subcategory]],Data_Validation[#All],3,FALSE)</f>
        <v>EXPENSE</v>
      </c>
    </row>
    <row r="318" spans="1:10" x14ac:dyDescent="0.3">
      <c r="A318" s="1">
        <v>44624</v>
      </c>
      <c r="B318" t="s">
        <v>16</v>
      </c>
      <c r="C318" t="s">
        <v>17</v>
      </c>
      <c r="D318">
        <v>-7.07</v>
      </c>
      <c r="E318">
        <f>ABS(Transaction[[#This Row],[Amount (GBP)]])</f>
        <v>7.07</v>
      </c>
      <c r="F318">
        <v>13.65</v>
      </c>
      <c r="G318" t="str">
        <f t="shared" si="4"/>
        <v>Debit</v>
      </c>
      <c r="H318" t="s">
        <v>44</v>
      </c>
      <c r="I318" t="s">
        <v>100</v>
      </c>
      <c r="J318" t="str">
        <f>VLOOKUP(Transaction[[#This Row],[Subcategory]],Data_Validation[#All],3,FALSE)</f>
        <v>EXPENSE</v>
      </c>
    </row>
    <row r="319" spans="1:10" x14ac:dyDescent="0.3">
      <c r="A319" s="1">
        <v>44581</v>
      </c>
      <c r="B319" t="s">
        <v>16</v>
      </c>
      <c r="C319" t="s">
        <v>17</v>
      </c>
      <c r="D319">
        <v>-7.05</v>
      </c>
      <c r="E319">
        <f>ABS(Transaction[[#This Row],[Amount (GBP)]])</f>
        <v>7.05</v>
      </c>
      <c r="F319">
        <v>86.1</v>
      </c>
      <c r="G319" t="str">
        <f t="shared" si="4"/>
        <v>Debit</v>
      </c>
      <c r="H319" t="s">
        <v>44</v>
      </c>
      <c r="I319" t="s">
        <v>100</v>
      </c>
      <c r="J319" t="str">
        <f>VLOOKUP(Transaction[[#This Row],[Subcategory]],Data_Validation[#All],3,FALSE)</f>
        <v>EXPENSE</v>
      </c>
    </row>
    <row r="320" spans="1:10" x14ac:dyDescent="0.3">
      <c r="A320" s="1">
        <v>44596</v>
      </c>
      <c r="B320" t="s">
        <v>27</v>
      </c>
      <c r="C320" t="s">
        <v>17</v>
      </c>
      <c r="D320">
        <v>7</v>
      </c>
      <c r="E320">
        <f>ABS(Transaction[[#This Row],[Amount (GBP)]])</f>
        <v>7</v>
      </c>
      <c r="F320">
        <v>220.08</v>
      </c>
      <c r="G320" t="str">
        <f t="shared" si="4"/>
        <v>credit</v>
      </c>
      <c r="H320" t="s">
        <v>10</v>
      </c>
      <c r="I320" t="s">
        <v>127</v>
      </c>
      <c r="J320" t="str">
        <f>VLOOKUP(Transaction[[#This Row],[Subcategory]],Data_Validation[#All],3,FALSE)</f>
        <v>EXPENSE</v>
      </c>
    </row>
    <row r="321" spans="1:10" x14ac:dyDescent="0.3">
      <c r="A321" s="1">
        <v>44695</v>
      </c>
      <c r="B321" t="s">
        <v>70</v>
      </c>
      <c r="C321" t="s">
        <v>17</v>
      </c>
      <c r="D321">
        <v>-7</v>
      </c>
      <c r="E321">
        <f>ABS(Transaction[[#This Row],[Amount (GBP)]])</f>
        <v>7</v>
      </c>
      <c r="F321">
        <v>81.66</v>
      </c>
      <c r="G321" t="str">
        <f t="shared" si="4"/>
        <v>Debit</v>
      </c>
      <c r="H321" t="s">
        <v>18</v>
      </c>
      <c r="I321" t="s">
        <v>96</v>
      </c>
      <c r="J321" t="str">
        <f>VLOOKUP(Transaction[[#This Row],[Subcategory]],Data_Validation[#All],3,FALSE)</f>
        <v>EXPENSE</v>
      </c>
    </row>
    <row r="322" spans="1:10" x14ac:dyDescent="0.3">
      <c r="A322" s="1">
        <v>44733</v>
      </c>
      <c r="B322" t="s">
        <v>70</v>
      </c>
      <c r="C322" t="s">
        <v>17</v>
      </c>
      <c r="D322">
        <v>-7</v>
      </c>
      <c r="E322">
        <f>ABS(Transaction[[#This Row],[Amount (GBP)]])</f>
        <v>7</v>
      </c>
      <c r="F322">
        <v>4.29</v>
      </c>
      <c r="G322" t="str">
        <f t="shared" ref="G322:G385" si="5">IF(SIGN(D322)&lt;0,"Debit","credit")</f>
        <v>Debit</v>
      </c>
      <c r="H322" t="s">
        <v>18</v>
      </c>
      <c r="I322" t="s">
        <v>96</v>
      </c>
      <c r="J322" t="str">
        <f>VLOOKUP(Transaction[[#This Row],[Subcategory]],Data_Validation[#All],3,FALSE)</f>
        <v>EXPENSE</v>
      </c>
    </row>
    <row r="323" spans="1:10" x14ac:dyDescent="0.3">
      <c r="A323" s="1">
        <v>44508</v>
      </c>
      <c r="B323" t="s">
        <v>16</v>
      </c>
      <c r="C323" t="s">
        <v>17</v>
      </c>
      <c r="D323">
        <v>-6.99</v>
      </c>
      <c r="E323">
        <f>ABS(Transaction[[#This Row],[Amount (GBP)]])</f>
        <v>6.99</v>
      </c>
      <c r="F323">
        <v>89</v>
      </c>
      <c r="G323" t="str">
        <f t="shared" si="5"/>
        <v>Debit</v>
      </c>
      <c r="H323" t="s">
        <v>44</v>
      </c>
      <c r="I323" t="s">
        <v>100</v>
      </c>
      <c r="J323" t="str">
        <f>VLOOKUP(Transaction[[#This Row],[Subcategory]],Data_Validation[#All],3,FALSE)</f>
        <v>EXPENSE</v>
      </c>
    </row>
    <row r="324" spans="1:10" x14ac:dyDescent="0.3">
      <c r="A324" s="1">
        <v>44572</v>
      </c>
      <c r="B324" t="s">
        <v>16</v>
      </c>
      <c r="C324" t="s">
        <v>17</v>
      </c>
      <c r="D324">
        <v>-6.99</v>
      </c>
      <c r="E324">
        <f>ABS(Transaction[[#This Row],[Amount (GBP)]])</f>
        <v>6.99</v>
      </c>
      <c r="F324">
        <v>46.27</v>
      </c>
      <c r="G324" t="str">
        <f t="shared" si="5"/>
        <v>Debit</v>
      </c>
      <c r="H324" t="s">
        <v>44</v>
      </c>
      <c r="I324" t="s">
        <v>100</v>
      </c>
      <c r="J324" t="str">
        <f>VLOOKUP(Transaction[[#This Row],[Subcategory]],Data_Validation[#All],3,FALSE)</f>
        <v>EXPENSE</v>
      </c>
    </row>
    <row r="325" spans="1:10" x14ac:dyDescent="0.3">
      <c r="A325" s="1">
        <v>44769</v>
      </c>
      <c r="B325" t="s">
        <v>25</v>
      </c>
      <c r="C325" t="s">
        <v>17</v>
      </c>
      <c r="D325">
        <v>-6.99</v>
      </c>
      <c r="E325">
        <f>ABS(Transaction[[#This Row],[Amount (GBP)]])</f>
        <v>6.99</v>
      </c>
      <c r="F325">
        <v>159.07</v>
      </c>
      <c r="G325" t="str">
        <f t="shared" si="5"/>
        <v>Debit</v>
      </c>
      <c r="H325" t="s">
        <v>18</v>
      </c>
      <c r="I325" t="s">
        <v>96</v>
      </c>
      <c r="J325" t="str">
        <f>VLOOKUP(Transaction[[#This Row],[Subcategory]],Data_Validation[#All],3,FALSE)</f>
        <v>EXPENSE</v>
      </c>
    </row>
    <row r="326" spans="1:10" x14ac:dyDescent="0.3">
      <c r="A326" s="1">
        <v>44546</v>
      </c>
      <c r="B326" t="s">
        <v>16</v>
      </c>
      <c r="C326" t="s">
        <v>17</v>
      </c>
      <c r="D326">
        <v>-6.98</v>
      </c>
      <c r="E326">
        <f>ABS(Transaction[[#This Row],[Amount (GBP)]])</f>
        <v>6.98</v>
      </c>
      <c r="F326">
        <v>31.59</v>
      </c>
      <c r="G326" t="str">
        <f t="shared" si="5"/>
        <v>Debit</v>
      </c>
      <c r="H326" t="s">
        <v>44</v>
      </c>
      <c r="I326" t="s">
        <v>100</v>
      </c>
      <c r="J326" t="str">
        <f>VLOOKUP(Transaction[[#This Row],[Subcategory]],Data_Validation[#All],3,FALSE)</f>
        <v>EXPENSE</v>
      </c>
    </row>
    <row r="327" spans="1:10" x14ac:dyDescent="0.3">
      <c r="A327" s="1">
        <v>44590</v>
      </c>
      <c r="B327" t="s">
        <v>48</v>
      </c>
      <c r="C327" t="s">
        <v>17</v>
      </c>
      <c r="D327">
        <v>-6.98</v>
      </c>
      <c r="E327">
        <f>ABS(Transaction[[#This Row],[Amount (GBP)]])</f>
        <v>6.98</v>
      </c>
      <c r="F327">
        <v>38.01</v>
      </c>
      <c r="G327" t="str">
        <f t="shared" si="5"/>
        <v>Debit</v>
      </c>
      <c r="H327" t="s">
        <v>18</v>
      </c>
      <c r="I327" t="s">
        <v>96</v>
      </c>
      <c r="J327" t="str">
        <f>VLOOKUP(Transaction[[#This Row],[Subcategory]],Data_Validation[#All],3,FALSE)</f>
        <v>EXPENSE</v>
      </c>
    </row>
    <row r="328" spans="1:10" x14ac:dyDescent="0.3">
      <c r="A328" s="1">
        <v>44669</v>
      </c>
      <c r="B328" t="s">
        <v>16</v>
      </c>
      <c r="C328" t="s">
        <v>17</v>
      </c>
      <c r="D328">
        <v>-6.94</v>
      </c>
      <c r="E328">
        <f>ABS(Transaction[[#This Row],[Amount (GBP)]])</f>
        <v>6.94</v>
      </c>
      <c r="F328">
        <v>16.97</v>
      </c>
      <c r="G328" t="str">
        <f t="shared" si="5"/>
        <v>Debit</v>
      </c>
      <c r="H328" t="s">
        <v>44</v>
      </c>
      <c r="I328" t="s">
        <v>100</v>
      </c>
      <c r="J328" t="str">
        <f>VLOOKUP(Transaction[[#This Row],[Subcategory]],Data_Validation[#All],3,FALSE)</f>
        <v>EXPENSE</v>
      </c>
    </row>
    <row r="329" spans="1:10" x14ac:dyDescent="0.3">
      <c r="A329" s="1">
        <v>44639</v>
      </c>
      <c r="B329" t="s">
        <v>5</v>
      </c>
      <c r="C329" t="s">
        <v>17</v>
      </c>
      <c r="D329">
        <v>-6.8</v>
      </c>
      <c r="E329">
        <f>ABS(Transaction[[#This Row],[Amount (GBP)]])</f>
        <v>6.8</v>
      </c>
      <c r="F329">
        <v>81.67</v>
      </c>
      <c r="G329" t="str">
        <f t="shared" si="5"/>
        <v>Debit</v>
      </c>
      <c r="H329" t="s">
        <v>18</v>
      </c>
      <c r="I329" t="s">
        <v>96</v>
      </c>
      <c r="J329" t="str">
        <f>VLOOKUP(Transaction[[#This Row],[Subcategory]],Data_Validation[#All],3,FALSE)</f>
        <v>EXPENSE</v>
      </c>
    </row>
    <row r="330" spans="1:10" x14ac:dyDescent="0.3">
      <c r="A330" s="1">
        <v>44744</v>
      </c>
      <c r="B330" t="s">
        <v>26</v>
      </c>
      <c r="C330" t="s">
        <v>17</v>
      </c>
      <c r="D330">
        <v>-6.79</v>
      </c>
      <c r="E330">
        <f>ABS(Transaction[[#This Row],[Amount (GBP)]])</f>
        <v>6.79</v>
      </c>
      <c r="F330">
        <v>97.91</v>
      </c>
      <c r="G330" t="str">
        <f t="shared" si="5"/>
        <v>Debit</v>
      </c>
      <c r="H330" t="s">
        <v>18</v>
      </c>
      <c r="I330" t="s">
        <v>96</v>
      </c>
      <c r="J330" t="str">
        <f>VLOOKUP(Transaction[[#This Row],[Subcategory]],Data_Validation[#All],3,FALSE)</f>
        <v>EXPENSE</v>
      </c>
    </row>
    <row r="331" spans="1:10" x14ac:dyDescent="0.3">
      <c r="A331" s="1">
        <v>44636</v>
      </c>
      <c r="B331" t="s">
        <v>56</v>
      </c>
      <c r="C331" t="s">
        <v>17</v>
      </c>
      <c r="D331">
        <v>6.7</v>
      </c>
      <c r="E331">
        <f>ABS(Transaction[[#This Row],[Amount (GBP)]])</f>
        <v>6.7</v>
      </c>
      <c r="F331">
        <v>118.51</v>
      </c>
      <c r="G331" t="str">
        <f t="shared" si="5"/>
        <v>credit</v>
      </c>
      <c r="H331" t="s">
        <v>10</v>
      </c>
      <c r="I331" t="s">
        <v>127</v>
      </c>
      <c r="J331" t="str">
        <f>VLOOKUP(Transaction[[#This Row],[Subcategory]],Data_Validation[#All],3,FALSE)</f>
        <v>EXPENSE</v>
      </c>
    </row>
    <row r="332" spans="1:10" x14ac:dyDescent="0.3">
      <c r="A332" s="1">
        <v>44729</v>
      </c>
      <c r="B332" t="s">
        <v>11</v>
      </c>
      <c r="C332" t="s">
        <v>17</v>
      </c>
      <c r="D332">
        <v>-6.61</v>
      </c>
      <c r="E332">
        <f>ABS(Transaction[[#This Row],[Amount (GBP)]])</f>
        <v>6.61</v>
      </c>
      <c r="F332">
        <v>13.28</v>
      </c>
      <c r="G332" t="str">
        <f t="shared" si="5"/>
        <v>Debit</v>
      </c>
      <c r="H332" t="s">
        <v>18</v>
      </c>
      <c r="I332" t="s">
        <v>96</v>
      </c>
      <c r="J332" t="str">
        <f>VLOOKUP(Transaction[[#This Row],[Subcategory]],Data_Validation[#All],3,FALSE)</f>
        <v>EXPENSE</v>
      </c>
    </row>
    <row r="333" spans="1:10" x14ac:dyDescent="0.3">
      <c r="A333" s="1">
        <v>44510</v>
      </c>
      <c r="B333" t="s">
        <v>16</v>
      </c>
      <c r="C333" t="s">
        <v>17</v>
      </c>
      <c r="D333">
        <v>-6.49</v>
      </c>
      <c r="E333">
        <f>ABS(Transaction[[#This Row],[Amount (GBP)]])</f>
        <v>6.49</v>
      </c>
      <c r="F333">
        <v>25.52</v>
      </c>
      <c r="G333" t="str">
        <f t="shared" si="5"/>
        <v>Debit</v>
      </c>
      <c r="H333" t="s">
        <v>44</v>
      </c>
      <c r="I333" t="s">
        <v>100</v>
      </c>
      <c r="J333" t="str">
        <f>VLOOKUP(Transaction[[#This Row],[Subcategory]],Data_Validation[#All],3,FALSE)</f>
        <v>EXPENSE</v>
      </c>
    </row>
    <row r="334" spans="1:10" x14ac:dyDescent="0.3">
      <c r="A334" s="1">
        <v>44822</v>
      </c>
      <c r="B334" t="s">
        <v>88</v>
      </c>
      <c r="C334" t="s">
        <v>17</v>
      </c>
      <c r="D334">
        <v>-6.43</v>
      </c>
      <c r="E334">
        <f>ABS(Transaction[[#This Row],[Amount (GBP)]])</f>
        <v>6.43</v>
      </c>
      <c r="F334">
        <v>128.16</v>
      </c>
      <c r="G334" t="str">
        <f t="shared" si="5"/>
        <v>Debit</v>
      </c>
      <c r="H334" t="s">
        <v>18</v>
      </c>
      <c r="I334" t="s">
        <v>96</v>
      </c>
      <c r="J334" t="str">
        <f>VLOOKUP(Transaction[[#This Row],[Subcategory]],Data_Validation[#All],3,FALSE)</f>
        <v>EXPENSE</v>
      </c>
    </row>
    <row r="335" spans="1:10" x14ac:dyDescent="0.3">
      <c r="A335" s="1">
        <v>44734</v>
      </c>
      <c r="B335" t="s">
        <v>24</v>
      </c>
      <c r="C335" t="s">
        <v>17</v>
      </c>
      <c r="D335">
        <v>-6.39</v>
      </c>
      <c r="E335">
        <f>ABS(Transaction[[#This Row],[Amount (GBP)]])</f>
        <v>6.39</v>
      </c>
      <c r="F335">
        <v>18.37</v>
      </c>
      <c r="G335" t="str">
        <f t="shared" si="5"/>
        <v>Debit</v>
      </c>
      <c r="H335" t="s">
        <v>18</v>
      </c>
      <c r="I335" t="s">
        <v>96</v>
      </c>
      <c r="J335" t="str">
        <f>VLOOKUP(Transaction[[#This Row],[Subcategory]],Data_Validation[#All],3,FALSE)</f>
        <v>EXPENSE</v>
      </c>
    </row>
    <row r="336" spans="1:10" x14ac:dyDescent="0.3">
      <c r="A336" s="1">
        <v>44578</v>
      </c>
      <c r="B336" t="s">
        <v>11</v>
      </c>
      <c r="C336" t="s">
        <v>17</v>
      </c>
      <c r="D336">
        <v>-6.31</v>
      </c>
      <c r="E336">
        <f>ABS(Transaction[[#This Row],[Amount (GBP)]])</f>
        <v>6.31</v>
      </c>
      <c r="F336">
        <v>114.07</v>
      </c>
      <c r="G336" t="str">
        <f t="shared" si="5"/>
        <v>Debit</v>
      </c>
      <c r="H336" t="s">
        <v>18</v>
      </c>
      <c r="I336" t="s">
        <v>96</v>
      </c>
      <c r="J336" t="str">
        <f>VLOOKUP(Transaction[[#This Row],[Subcategory]],Data_Validation[#All],3,FALSE)</f>
        <v>EXPENSE</v>
      </c>
    </row>
    <row r="337" spans="1:10" x14ac:dyDescent="0.3">
      <c r="A337" s="1">
        <v>44683</v>
      </c>
      <c r="B337" t="s">
        <v>11</v>
      </c>
      <c r="C337" t="s">
        <v>17</v>
      </c>
      <c r="D337">
        <v>-6.13</v>
      </c>
      <c r="E337">
        <f>ABS(Transaction[[#This Row],[Amount (GBP)]])</f>
        <v>6.13</v>
      </c>
      <c r="F337">
        <v>226.01</v>
      </c>
      <c r="G337" t="str">
        <f t="shared" si="5"/>
        <v>Debit</v>
      </c>
      <c r="H337" t="s">
        <v>18</v>
      </c>
      <c r="I337" t="s">
        <v>96</v>
      </c>
      <c r="J337" t="str">
        <f>VLOOKUP(Transaction[[#This Row],[Subcategory]],Data_Validation[#All],3,FALSE)</f>
        <v>EXPENSE</v>
      </c>
    </row>
    <row r="338" spans="1:10" x14ac:dyDescent="0.3">
      <c r="A338" s="1">
        <v>44636</v>
      </c>
      <c r="B338" t="s">
        <v>56</v>
      </c>
      <c r="C338" t="s">
        <v>17</v>
      </c>
      <c r="D338">
        <v>6.1</v>
      </c>
      <c r="E338">
        <f>ABS(Transaction[[#This Row],[Amount (GBP)]])</f>
        <v>6.1</v>
      </c>
      <c r="F338">
        <v>113</v>
      </c>
      <c r="G338" t="str">
        <f t="shared" si="5"/>
        <v>credit</v>
      </c>
      <c r="H338" t="s">
        <v>10</v>
      </c>
      <c r="I338" t="s">
        <v>127</v>
      </c>
      <c r="J338" t="str">
        <f>VLOOKUP(Transaction[[#This Row],[Subcategory]],Data_Validation[#All],3,FALSE)</f>
        <v>EXPENSE</v>
      </c>
    </row>
    <row r="339" spans="1:10" x14ac:dyDescent="0.3">
      <c r="A339" s="1">
        <v>44783</v>
      </c>
      <c r="B339" t="s">
        <v>80</v>
      </c>
      <c r="C339" t="s">
        <v>17</v>
      </c>
      <c r="D339">
        <v>-6.05</v>
      </c>
      <c r="E339">
        <f>ABS(Transaction[[#This Row],[Amount (GBP)]])</f>
        <v>6.05</v>
      </c>
      <c r="F339">
        <v>118.63</v>
      </c>
      <c r="G339" t="str">
        <f t="shared" si="5"/>
        <v>Debit</v>
      </c>
      <c r="H339" t="s">
        <v>52</v>
      </c>
      <c r="I339" t="s">
        <v>99</v>
      </c>
      <c r="J339" t="str">
        <f>VLOOKUP(Transaction[[#This Row],[Subcategory]],Data_Validation[#All],3,FALSE)</f>
        <v>EXPENSE</v>
      </c>
    </row>
    <row r="340" spans="1:10" x14ac:dyDescent="0.3">
      <c r="A340" s="1">
        <v>44555</v>
      </c>
      <c r="B340" t="s">
        <v>11</v>
      </c>
      <c r="C340" t="s">
        <v>17</v>
      </c>
      <c r="D340">
        <v>-6</v>
      </c>
      <c r="E340">
        <f>ABS(Transaction[[#This Row],[Amount (GBP)]])</f>
        <v>6</v>
      </c>
      <c r="F340">
        <v>43.08</v>
      </c>
      <c r="G340" t="str">
        <f t="shared" si="5"/>
        <v>Debit</v>
      </c>
      <c r="H340" t="s">
        <v>18</v>
      </c>
      <c r="I340" t="s">
        <v>96</v>
      </c>
      <c r="J340" t="str">
        <f>VLOOKUP(Transaction[[#This Row],[Subcategory]],Data_Validation[#All],3,FALSE)</f>
        <v>EXPENSE</v>
      </c>
    </row>
    <row r="341" spans="1:10" x14ac:dyDescent="0.3">
      <c r="A341" s="1">
        <v>44723</v>
      </c>
      <c r="B341" t="s">
        <v>72</v>
      </c>
      <c r="C341" t="s">
        <v>17</v>
      </c>
      <c r="D341">
        <v>-6</v>
      </c>
      <c r="E341">
        <f>ABS(Transaction[[#This Row],[Amount (GBP)]])</f>
        <v>6</v>
      </c>
      <c r="F341">
        <v>96.32</v>
      </c>
      <c r="G341" t="str">
        <f t="shared" si="5"/>
        <v>Debit</v>
      </c>
      <c r="H341" t="s">
        <v>52</v>
      </c>
      <c r="I341" t="s">
        <v>99</v>
      </c>
      <c r="J341" t="str">
        <f>VLOOKUP(Transaction[[#This Row],[Subcategory]],Data_Validation[#All],3,FALSE)</f>
        <v>EXPENSE</v>
      </c>
    </row>
    <row r="342" spans="1:10" x14ac:dyDescent="0.3">
      <c r="A342" s="1">
        <v>44750</v>
      </c>
      <c r="B342" t="s">
        <v>57</v>
      </c>
      <c r="C342" t="s">
        <v>17</v>
      </c>
      <c r="D342">
        <v>-6</v>
      </c>
      <c r="E342">
        <f>ABS(Transaction[[#This Row],[Amount (GBP)]])</f>
        <v>6</v>
      </c>
      <c r="F342">
        <v>114.02</v>
      </c>
      <c r="G342" t="str">
        <f t="shared" si="5"/>
        <v>Debit</v>
      </c>
      <c r="H342" t="s">
        <v>44</v>
      </c>
      <c r="I342" t="s">
        <v>100</v>
      </c>
      <c r="J342" t="str">
        <f>VLOOKUP(Transaction[[#This Row],[Subcategory]],Data_Validation[#All],3,FALSE)</f>
        <v>EXPENSE</v>
      </c>
    </row>
    <row r="343" spans="1:10" x14ac:dyDescent="0.3">
      <c r="A343" s="1">
        <v>44524</v>
      </c>
      <c r="B343" t="s">
        <v>25</v>
      </c>
      <c r="C343" t="s">
        <v>17</v>
      </c>
      <c r="D343">
        <v>-5.99</v>
      </c>
      <c r="E343">
        <f>ABS(Transaction[[#This Row],[Amount (GBP)]])</f>
        <v>5.99</v>
      </c>
      <c r="F343">
        <v>15.13</v>
      </c>
      <c r="G343" t="str">
        <f t="shared" si="5"/>
        <v>Debit</v>
      </c>
      <c r="H343" t="s">
        <v>18</v>
      </c>
      <c r="I343" t="s">
        <v>96</v>
      </c>
      <c r="J343" t="str">
        <f>VLOOKUP(Transaction[[#This Row],[Subcategory]],Data_Validation[#All],3,FALSE)</f>
        <v>EXPENSE</v>
      </c>
    </row>
    <row r="344" spans="1:10" x14ac:dyDescent="0.3">
      <c r="A344" s="1">
        <v>44534</v>
      </c>
      <c r="B344" t="s">
        <v>25</v>
      </c>
      <c r="C344" t="s">
        <v>17</v>
      </c>
      <c r="D344">
        <v>-5.99</v>
      </c>
      <c r="E344">
        <f>ABS(Transaction[[#This Row],[Amount (GBP)]])</f>
        <v>5.99</v>
      </c>
      <c r="F344">
        <v>274.55</v>
      </c>
      <c r="G344" t="str">
        <f t="shared" si="5"/>
        <v>Debit</v>
      </c>
      <c r="H344" t="s">
        <v>18</v>
      </c>
      <c r="I344" t="s">
        <v>96</v>
      </c>
      <c r="J344" t="str">
        <f>VLOOKUP(Transaction[[#This Row],[Subcategory]],Data_Validation[#All],3,FALSE)</f>
        <v>EXPENSE</v>
      </c>
    </row>
    <row r="345" spans="1:10" x14ac:dyDescent="0.3">
      <c r="A345" s="1">
        <v>44539</v>
      </c>
      <c r="B345" t="s">
        <v>25</v>
      </c>
      <c r="C345" t="s">
        <v>17</v>
      </c>
      <c r="D345">
        <v>-5.99</v>
      </c>
      <c r="E345">
        <f>ABS(Transaction[[#This Row],[Amount (GBP)]])</f>
        <v>5.99</v>
      </c>
      <c r="F345">
        <v>110.23</v>
      </c>
      <c r="G345" t="str">
        <f t="shared" si="5"/>
        <v>Debit</v>
      </c>
      <c r="H345" t="s">
        <v>18</v>
      </c>
      <c r="I345" t="s">
        <v>96</v>
      </c>
      <c r="J345" t="str">
        <f>VLOOKUP(Transaction[[#This Row],[Subcategory]],Data_Validation[#All],3,FALSE)</f>
        <v>EXPENSE</v>
      </c>
    </row>
    <row r="346" spans="1:10" x14ac:dyDescent="0.3">
      <c r="A346" s="1">
        <v>44540</v>
      </c>
      <c r="B346" t="s">
        <v>25</v>
      </c>
      <c r="C346" t="s">
        <v>17</v>
      </c>
      <c r="D346">
        <v>-5.99</v>
      </c>
      <c r="E346">
        <f>ABS(Transaction[[#This Row],[Amount (GBP)]])</f>
        <v>5.99</v>
      </c>
      <c r="F346">
        <v>237.74</v>
      </c>
      <c r="G346" t="str">
        <f t="shared" si="5"/>
        <v>Debit</v>
      </c>
      <c r="H346" t="s">
        <v>18</v>
      </c>
      <c r="I346" t="s">
        <v>96</v>
      </c>
      <c r="J346" t="str">
        <f>VLOOKUP(Transaction[[#This Row],[Subcategory]],Data_Validation[#All],3,FALSE)</f>
        <v>EXPENSE</v>
      </c>
    </row>
    <row r="347" spans="1:10" x14ac:dyDescent="0.3">
      <c r="A347" s="1">
        <v>44543</v>
      </c>
      <c r="B347" t="s">
        <v>35</v>
      </c>
      <c r="C347" t="s">
        <v>17</v>
      </c>
      <c r="D347">
        <v>-5.99</v>
      </c>
      <c r="E347">
        <f>ABS(Transaction[[#This Row],[Amount (GBP)]])</f>
        <v>5.99</v>
      </c>
      <c r="F347">
        <v>48.07</v>
      </c>
      <c r="G347" t="str">
        <f t="shared" si="5"/>
        <v>Debit</v>
      </c>
      <c r="H347" t="s">
        <v>18</v>
      </c>
      <c r="I347" t="s">
        <v>96</v>
      </c>
      <c r="J347" t="str">
        <f>VLOOKUP(Transaction[[#This Row],[Subcategory]],Data_Validation[#All],3,FALSE)</f>
        <v>EXPENSE</v>
      </c>
    </row>
    <row r="348" spans="1:10" x14ac:dyDescent="0.3">
      <c r="A348" s="1">
        <v>44671</v>
      </c>
      <c r="B348" t="s">
        <v>24</v>
      </c>
      <c r="C348" t="s">
        <v>17</v>
      </c>
      <c r="D348">
        <v>-5.95</v>
      </c>
      <c r="E348">
        <f>ABS(Transaction[[#This Row],[Amount (GBP)]])</f>
        <v>5.95</v>
      </c>
      <c r="F348">
        <v>15.44</v>
      </c>
      <c r="G348" t="str">
        <f t="shared" si="5"/>
        <v>Debit</v>
      </c>
      <c r="H348" t="s">
        <v>18</v>
      </c>
      <c r="I348" t="s">
        <v>96</v>
      </c>
      <c r="J348" t="str">
        <f>VLOOKUP(Transaction[[#This Row],[Subcategory]],Data_Validation[#All],3,FALSE)</f>
        <v>EXPENSE</v>
      </c>
    </row>
    <row r="349" spans="1:10" x14ac:dyDescent="0.3">
      <c r="A349" s="1">
        <v>44548</v>
      </c>
      <c r="B349" t="s">
        <v>26</v>
      </c>
      <c r="C349" t="s">
        <v>17</v>
      </c>
      <c r="D349">
        <v>-5.89</v>
      </c>
      <c r="E349">
        <f>ABS(Transaction[[#This Row],[Amount (GBP)]])</f>
        <v>5.89</v>
      </c>
      <c r="F349">
        <v>34.71</v>
      </c>
      <c r="G349" t="str">
        <f t="shared" si="5"/>
        <v>Debit</v>
      </c>
      <c r="H349" t="s">
        <v>18</v>
      </c>
      <c r="I349" t="s">
        <v>96</v>
      </c>
      <c r="J349" t="str">
        <f>VLOOKUP(Transaction[[#This Row],[Subcategory]],Data_Validation[#All],3,FALSE)</f>
        <v>EXPENSE</v>
      </c>
    </row>
    <row r="350" spans="1:10" x14ac:dyDescent="0.3">
      <c r="A350" s="1">
        <v>44777</v>
      </c>
      <c r="B350" t="s">
        <v>79</v>
      </c>
      <c r="C350" t="s">
        <v>17</v>
      </c>
      <c r="D350">
        <v>-5.87</v>
      </c>
      <c r="E350">
        <f>ABS(Transaction[[#This Row],[Amount (GBP)]])</f>
        <v>5.87</v>
      </c>
      <c r="F350">
        <v>26.61</v>
      </c>
      <c r="G350" t="str">
        <f t="shared" si="5"/>
        <v>Debit</v>
      </c>
      <c r="H350" t="s">
        <v>18</v>
      </c>
      <c r="I350" t="s">
        <v>96</v>
      </c>
      <c r="J350" t="str">
        <f>VLOOKUP(Transaction[[#This Row],[Subcategory]],Data_Validation[#All],3,FALSE)</f>
        <v>EXPENSE</v>
      </c>
    </row>
    <row r="351" spans="1:10" x14ac:dyDescent="0.3">
      <c r="A351" s="1">
        <v>44529</v>
      </c>
      <c r="B351" t="s">
        <v>29</v>
      </c>
      <c r="C351" t="s">
        <v>17</v>
      </c>
      <c r="D351">
        <v>-5.82</v>
      </c>
      <c r="E351">
        <f>ABS(Transaction[[#This Row],[Amount (GBP)]])</f>
        <v>5.82</v>
      </c>
      <c r="F351">
        <v>99.35</v>
      </c>
      <c r="G351" t="str">
        <f t="shared" si="5"/>
        <v>Debit</v>
      </c>
      <c r="H351" t="s">
        <v>18</v>
      </c>
      <c r="I351" t="s">
        <v>96</v>
      </c>
      <c r="J351" t="str">
        <f>VLOOKUP(Transaction[[#This Row],[Subcategory]],Data_Validation[#All],3,FALSE)</f>
        <v>EXPENSE</v>
      </c>
    </row>
    <row r="352" spans="1:10" x14ac:dyDescent="0.3">
      <c r="A352" s="1">
        <v>44702</v>
      </c>
      <c r="B352" t="s">
        <v>11</v>
      </c>
      <c r="C352" t="s">
        <v>17</v>
      </c>
      <c r="D352">
        <v>-5.82</v>
      </c>
      <c r="E352">
        <f>ABS(Transaction[[#This Row],[Amount (GBP)]])</f>
        <v>5.82</v>
      </c>
      <c r="F352">
        <v>43.04</v>
      </c>
      <c r="G352" t="str">
        <f t="shared" si="5"/>
        <v>Debit</v>
      </c>
      <c r="H352" t="s">
        <v>18</v>
      </c>
      <c r="I352" t="s">
        <v>96</v>
      </c>
      <c r="J352" t="str">
        <f>VLOOKUP(Transaction[[#This Row],[Subcategory]],Data_Validation[#All],3,FALSE)</f>
        <v>EXPENSE</v>
      </c>
    </row>
    <row r="353" spans="1:10" x14ac:dyDescent="0.3">
      <c r="A353" s="1">
        <v>44532</v>
      </c>
      <c r="B353" t="s">
        <v>26</v>
      </c>
      <c r="C353" t="s">
        <v>17</v>
      </c>
      <c r="D353">
        <v>-5.69</v>
      </c>
      <c r="E353">
        <f>ABS(Transaction[[#This Row],[Amount (GBP)]])</f>
        <v>5.69</v>
      </c>
      <c r="F353">
        <v>79.16</v>
      </c>
      <c r="G353" t="str">
        <f t="shared" si="5"/>
        <v>Debit</v>
      </c>
      <c r="H353" t="s">
        <v>18</v>
      </c>
      <c r="I353" t="s">
        <v>96</v>
      </c>
      <c r="J353" t="str">
        <f>VLOOKUP(Transaction[[#This Row],[Subcategory]],Data_Validation[#All],3,FALSE)</f>
        <v>EXPENSE</v>
      </c>
    </row>
    <row r="354" spans="1:10" x14ac:dyDescent="0.3">
      <c r="A354" s="1">
        <v>44644</v>
      </c>
      <c r="B354" t="s">
        <v>24</v>
      </c>
      <c r="C354" t="s">
        <v>17</v>
      </c>
      <c r="D354">
        <v>-5.59</v>
      </c>
      <c r="E354">
        <f>ABS(Transaction[[#This Row],[Amount (GBP)]])</f>
        <v>5.59</v>
      </c>
      <c r="F354">
        <v>24.36</v>
      </c>
      <c r="G354" t="str">
        <f t="shared" si="5"/>
        <v>Debit</v>
      </c>
      <c r="H354" t="s">
        <v>18</v>
      </c>
      <c r="I354" t="s">
        <v>96</v>
      </c>
      <c r="J354" t="str">
        <f>VLOOKUP(Transaction[[#This Row],[Subcategory]],Data_Validation[#All],3,FALSE)</f>
        <v>EXPENSE</v>
      </c>
    </row>
    <row r="355" spans="1:10" x14ac:dyDescent="0.3">
      <c r="A355" s="1">
        <v>44670</v>
      </c>
      <c r="B355" t="s">
        <v>5</v>
      </c>
      <c r="C355" t="s">
        <v>17</v>
      </c>
      <c r="D355">
        <v>-5.58</v>
      </c>
      <c r="E355">
        <f>ABS(Transaction[[#This Row],[Amount (GBP)]])</f>
        <v>5.58</v>
      </c>
      <c r="F355">
        <v>11.39</v>
      </c>
      <c r="G355" t="str">
        <f t="shared" si="5"/>
        <v>Debit</v>
      </c>
      <c r="H355" t="s">
        <v>18</v>
      </c>
      <c r="I355" t="s">
        <v>96</v>
      </c>
      <c r="J355" t="str">
        <f>VLOOKUP(Transaction[[#This Row],[Subcategory]],Data_Validation[#All],3,FALSE)</f>
        <v>EXPENSE</v>
      </c>
    </row>
    <row r="356" spans="1:10" x14ac:dyDescent="0.3">
      <c r="A356" s="1">
        <v>44698</v>
      </c>
      <c r="B356" t="s">
        <v>11</v>
      </c>
      <c r="C356" t="s">
        <v>17</v>
      </c>
      <c r="D356">
        <v>-5.58</v>
      </c>
      <c r="E356">
        <f>ABS(Transaction[[#This Row],[Amount (GBP)]])</f>
        <v>5.58</v>
      </c>
      <c r="F356">
        <v>51.57</v>
      </c>
      <c r="G356" t="str">
        <f t="shared" si="5"/>
        <v>Debit</v>
      </c>
      <c r="H356" t="s">
        <v>18</v>
      </c>
      <c r="I356" t="s">
        <v>96</v>
      </c>
      <c r="J356" t="str">
        <f>VLOOKUP(Transaction[[#This Row],[Subcategory]],Data_Validation[#All],3,FALSE)</f>
        <v>EXPENSE</v>
      </c>
    </row>
    <row r="357" spans="1:10" x14ac:dyDescent="0.3">
      <c r="A357" s="1">
        <v>44700</v>
      </c>
      <c r="B357" t="s">
        <v>11</v>
      </c>
      <c r="C357" t="s">
        <v>17</v>
      </c>
      <c r="D357">
        <v>-5.53</v>
      </c>
      <c r="E357">
        <f>ABS(Transaction[[#This Row],[Amount (GBP)]])</f>
        <v>5.53</v>
      </c>
      <c r="F357">
        <v>29.35</v>
      </c>
      <c r="G357" t="str">
        <f t="shared" si="5"/>
        <v>Debit</v>
      </c>
      <c r="H357" t="s">
        <v>18</v>
      </c>
      <c r="I357" t="s">
        <v>96</v>
      </c>
      <c r="J357" t="str">
        <f>VLOOKUP(Transaction[[#This Row],[Subcategory]],Data_Validation[#All],3,FALSE)</f>
        <v>EXPENSE</v>
      </c>
    </row>
    <row r="358" spans="1:10" x14ac:dyDescent="0.3">
      <c r="A358" s="1">
        <v>44648</v>
      </c>
      <c r="B358" t="s">
        <v>59</v>
      </c>
      <c r="C358" t="s">
        <v>17</v>
      </c>
      <c r="D358">
        <v>-5.5</v>
      </c>
      <c r="E358">
        <f>ABS(Transaction[[#This Row],[Amount (GBP)]])</f>
        <v>5.5</v>
      </c>
      <c r="F358">
        <v>14.95</v>
      </c>
      <c r="G358" t="str">
        <f t="shared" si="5"/>
        <v>Debit</v>
      </c>
      <c r="H358" t="s">
        <v>18</v>
      </c>
      <c r="I358" t="s">
        <v>96</v>
      </c>
      <c r="J358" t="str">
        <f>VLOOKUP(Transaction[[#This Row],[Subcategory]],Data_Validation[#All],3,FALSE)</f>
        <v>EXPENSE</v>
      </c>
    </row>
    <row r="359" spans="1:10" x14ac:dyDescent="0.3">
      <c r="A359" s="1">
        <v>44679</v>
      </c>
      <c r="B359" t="s">
        <v>11</v>
      </c>
      <c r="C359" t="s">
        <v>17</v>
      </c>
      <c r="D359">
        <v>-5.5</v>
      </c>
      <c r="E359">
        <f>ABS(Transaction[[#This Row],[Amount (GBP)]])</f>
        <v>5.5</v>
      </c>
      <c r="F359">
        <v>25.6</v>
      </c>
      <c r="G359" t="str">
        <f t="shared" si="5"/>
        <v>Debit</v>
      </c>
      <c r="H359" t="s">
        <v>18</v>
      </c>
      <c r="I359" t="s">
        <v>96</v>
      </c>
      <c r="J359" t="str">
        <f>VLOOKUP(Transaction[[#This Row],[Subcategory]],Data_Validation[#All],3,FALSE)</f>
        <v>EXPENSE</v>
      </c>
    </row>
    <row r="360" spans="1:10" x14ac:dyDescent="0.3">
      <c r="A360" s="1">
        <v>44686</v>
      </c>
      <c r="B360" t="s">
        <v>24</v>
      </c>
      <c r="C360" t="s">
        <v>17</v>
      </c>
      <c r="D360">
        <v>-5.5</v>
      </c>
      <c r="E360">
        <f>ABS(Transaction[[#This Row],[Amount (GBP)]])</f>
        <v>5.5</v>
      </c>
      <c r="F360">
        <v>36.39</v>
      </c>
      <c r="G360" t="str">
        <f t="shared" si="5"/>
        <v>Debit</v>
      </c>
      <c r="H360" t="s">
        <v>18</v>
      </c>
      <c r="I360" t="s">
        <v>96</v>
      </c>
      <c r="J360" t="str">
        <f>VLOOKUP(Transaction[[#This Row],[Subcategory]],Data_Validation[#All],3,FALSE)</f>
        <v>EXPENSE</v>
      </c>
    </row>
    <row r="361" spans="1:10" x14ac:dyDescent="0.3">
      <c r="A361" s="1">
        <v>44743</v>
      </c>
      <c r="B361" t="s">
        <v>59</v>
      </c>
      <c r="C361" t="s">
        <v>17</v>
      </c>
      <c r="D361">
        <v>-5.5</v>
      </c>
      <c r="E361">
        <f>ABS(Transaction[[#This Row],[Amount (GBP)]])</f>
        <v>5.5</v>
      </c>
      <c r="F361">
        <v>5.4</v>
      </c>
      <c r="G361" t="str">
        <f t="shared" si="5"/>
        <v>Debit</v>
      </c>
      <c r="H361" t="s">
        <v>18</v>
      </c>
      <c r="I361" t="s">
        <v>96</v>
      </c>
      <c r="J361" t="str">
        <f>VLOOKUP(Transaction[[#This Row],[Subcategory]],Data_Validation[#All],3,FALSE)</f>
        <v>EXPENSE</v>
      </c>
    </row>
    <row r="362" spans="1:10" x14ac:dyDescent="0.3">
      <c r="A362" s="1">
        <v>44685</v>
      </c>
      <c r="B362" t="s">
        <v>70</v>
      </c>
      <c r="C362" t="s">
        <v>17</v>
      </c>
      <c r="D362">
        <v>-5.3</v>
      </c>
      <c r="E362">
        <f>ABS(Transaction[[#This Row],[Amount (GBP)]])</f>
        <v>5.3</v>
      </c>
      <c r="F362">
        <v>50.84</v>
      </c>
      <c r="G362" t="str">
        <f t="shared" si="5"/>
        <v>Debit</v>
      </c>
      <c r="H362" t="s">
        <v>18</v>
      </c>
      <c r="I362" t="s">
        <v>96</v>
      </c>
      <c r="J362" t="str">
        <f>VLOOKUP(Transaction[[#This Row],[Subcategory]],Data_Validation[#All],3,FALSE)</f>
        <v>EXPENSE</v>
      </c>
    </row>
    <row r="363" spans="1:10" x14ac:dyDescent="0.3">
      <c r="A363" s="1">
        <v>44734</v>
      </c>
      <c r="B363" t="s">
        <v>11</v>
      </c>
      <c r="C363" t="s">
        <v>17</v>
      </c>
      <c r="D363">
        <v>-5.23</v>
      </c>
      <c r="E363">
        <f>ABS(Transaction[[#This Row],[Amount (GBP)]])</f>
        <v>5.23</v>
      </c>
      <c r="F363">
        <v>24.76</v>
      </c>
      <c r="G363" t="str">
        <f t="shared" si="5"/>
        <v>Debit</v>
      </c>
      <c r="H363" t="s">
        <v>18</v>
      </c>
      <c r="I363" t="s">
        <v>96</v>
      </c>
      <c r="J363" t="str">
        <f>VLOOKUP(Transaction[[#This Row],[Subcategory]],Data_Validation[#All],3,FALSE)</f>
        <v>EXPENSE</v>
      </c>
    </row>
    <row r="364" spans="1:10" x14ac:dyDescent="0.3">
      <c r="A364" s="1">
        <v>44724</v>
      </c>
      <c r="B364" t="s">
        <v>59</v>
      </c>
      <c r="C364" t="s">
        <v>17</v>
      </c>
      <c r="D364">
        <v>-5.2</v>
      </c>
      <c r="E364">
        <f>ABS(Transaction[[#This Row],[Amount (GBP)]])</f>
        <v>5.2</v>
      </c>
      <c r="F364">
        <v>76.12</v>
      </c>
      <c r="G364" t="str">
        <f t="shared" si="5"/>
        <v>Debit</v>
      </c>
      <c r="H364" t="s">
        <v>18</v>
      </c>
      <c r="I364" t="s">
        <v>96</v>
      </c>
      <c r="J364" t="str">
        <f>VLOOKUP(Transaction[[#This Row],[Subcategory]],Data_Validation[#All],3,FALSE)</f>
        <v>EXPENSE</v>
      </c>
    </row>
    <row r="365" spans="1:10" x14ac:dyDescent="0.3">
      <c r="A365" s="1">
        <v>44729</v>
      </c>
      <c r="B365" t="s">
        <v>5</v>
      </c>
      <c r="C365" t="s">
        <v>17</v>
      </c>
      <c r="D365">
        <v>-5.2</v>
      </c>
      <c r="E365">
        <f>ABS(Transaction[[#This Row],[Amount (GBP)]])</f>
        <v>5.2</v>
      </c>
      <c r="F365">
        <v>19.89</v>
      </c>
      <c r="G365" t="str">
        <f t="shared" si="5"/>
        <v>Debit</v>
      </c>
      <c r="H365" t="s">
        <v>18</v>
      </c>
      <c r="I365" t="s">
        <v>96</v>
      </c>
      <c r="J365" t="str">
        <f>VLOOKUP(Transaction[[#This Row],[Subcategory]],Data_Validation[#All],3,FALSE)</f>
        <v>EXPENSE</v>
      </c>
    </row>
    <row r="366" spans="1:10" x14ac:dyDescent="0.3">
      <c r="A366" s="1">
        <v>44510</v>
      </c>
      <c r="B366" t="s">
        <v>20</v>
      </c>
      <c r="C366" t="s">
        <v>17</v>
      </c>
      <c r="D366">
        <v>-5</v>
      </c>
      <c r="E366">
        <f>ABS(Transaction[[#This Row],[Amount (GBP)]])</f>
        <v>5</v>
      </c>
      <c r="F366">
        <v>32.01</v>
      </c>
      <c r="G366" t="str">
        <f t="shared" si="5"/>
        <v>Debit</v>
      </c>
      <c r="H366" t="s">
        <v>15</v>
      </c>
      <c r="I366" t="s">
        <v>97</v>
      </c>
      <c r="J366" t="str">
        <f>VLOOKUP(Transaction[[#This Row],[Subcategory]],Data_Validation[#All],3,FALSE)</f>
        <v>EXPENSE</v>
      </c>
    </row>
    <row r="367" spans="1:10" x14ac:dyDescent="0.3">
      <c r="A367" s="1">
        <v>44544</v>
      </c>
      <c r="B367" t="s">
        <v>36</v>
      </c>
      <c r="C367" t="s">
        <v>17</v>
      </c>
      <c r="D367">
        <v>-5</v>
      </c>
      <c r="E367">
        <f>ABS(Transaction[[#This Row],[Amount (GBP)]])</f>
        <v>5</v>
      </c>
      <c r="F367">
        <v>43.07</v>
      </c>
      <c r="G367" t="str">
        <f t="shared" si="5"/>
        <v>Debit</v>
      </c>
      <c r="H367" t="s">
        <v>18</v>
      </c>
      <c r="I367" t="s">
        <v>96</v>
      </c>
      <c r="J367" t="str">
        <f>VLOOKUP(Transaction[[#This Row],[Subcategory]],Data_Validation[#All],3,FALSE)</f>
        <v>EXPENSE</v>
      </c>
    </row>
    <row r="368" spans="1:10" x14ac:dyDescent="0.3">
      <c r="A368" s="1">
        <v>44570</v>
      </c>
      <c r="B368" t="s">
        <v>41</v>
      </c>
      <c r="C368" t="s">
        <v>17</v>
      </c>
      <c r="D368">
        <v>-5</v>
      </c>
      <c r="E368">
        <f>ABS(Transaction[[#This Row],[Amount (GBP)]])</f>
        <v>5</v>
      </c>
      <c r="F368">
        <v>53.26</v>
      </c>
      <c r="G368" t="str">
        <f t="shared" si="5"/>
        <v>Debit</v>
      </c>
      <c r="H368" t="s">
        <v>15</v>
      </c>
      <c r="I368" t="s">
        <v>97</v>
      </c>
      <c r="J368" t="str">
        <f>VLOOKUP(Transaction[[#This Row],[Subcategory]],Data_Validation[#All],3,FALSE)</f>
        <v>EXPENSE</v>
      </c>
    </row>
    <row r="369" spans="1:10" x14ac:dyDescent="0.3">
      <c r="A369" s="1">
        <v>44572</v>
      </c>
      <c r="B369" t="s">
        <v>42</v>
      </c>
      <c r="C369" t="s">
        <v>17</v>
      </c>
      <c r="D369">
        <v>5</v>
      </c>
      <c r="E369">
        <f>ABS(Transaction[[#This Row],[Amount (GBP)]])</f>
        <v>5</v>
      </c>
      <c r="F369">
        <v>51.27</v>
      </c>
      <c r="G369" t="str">
        <f t="shared" si="5"/>
        <v>credit</v>
      </c>
      <c r="H369" t="s">
        <v>10</v>
      </c>
      <c r="I369" t="s">
        <v>127</v>
      </c>
      <c r="J369" t="str">
        <f>VLOOKUP(Transaction[[#This Row],[Subcategory]],Data_Validation[#All],3,FALSE)</f>
        <v>EXPENSE</v>
      </c>
    </row>
    <row r="370" spans="1:10" x14ac:dyDescent="0.3">
      <c r="A370" s="1">
        <v>44589</v>
      </c>
      <c r="B370" t="s">
        <v>27</v>
      </c>
      <c r="C370" t="s">
        <v>17</v>
      </c>
      <c r="D370">
        <v>5</v>
      </c>
      <c r="E370">
        <f>ABS(Transaction[[#This Row],[Amount (GBP)]])</f>
        <v>5</v>
      </c>
      <c r="F370">
        <v>249.48</v>
      </c>
      <c r="G370" t="str">
        <f t="shared" si="5"/>
        <v>credit</v>
      </c>
      <c r="H370" t="s">
        <v>10</v>
      </c>
      <c r="I370" t="s">
        <v>127</v>
      </c>
      <c r="J370" t="str">
        <f>VLOOKUP(Transaction[[#This Row],[Subcategory]],Data_Validation[#All],3,FALSE)</f>
        <v>EXPENSE</v>
      </c>
    </row>
    <row r="371" spans="1:10" x14ac:dyDescent="0.3">
      <c r="A371" s="1">
        <v>44591</v>
      </c>
      <c r="B371" t="s">
        <v>49</v>
      </c>
      <c r="C371" t="s">
        <v>17</v>
      </c>
      <c r="D371">
        <v>-5</v>
      </c>
      <c r="E371">
        <f>ABS(Transaction[[#This Row],[Amount (GBP)]])</f>
        <v>5</v>
      </c>
      <c r="F371">
        <v>29.01</v>
      </c>
      <c r="G371" t="str">
        <f t="shared" si="5"/>
        <v>Debit</v>
      </c>
      <c r="H371" t="s">
        <v>18</v>
      </c>
      <c r="I371" t="s">
        <v>96</v>
      </c>
      <c r="J371" t="str">
        <f>VLOOKUP(Transaction[[#This Row],[Subcategory]],Data_Validation[#All],3,FALSE)</f>
        <v>EXPENSE</v>
      </c>
    </row>
    <row r="372" spans="1:10" x14ac:dyDescent="0.3">
      <c r="A372" s="1">
        <v>44598</v>
      </c>
      <c r="B372" t="s">
        <v>49</v>
      </c>
      <c r="C372" t="s">
        <v>17</v>
      </c>
      <c r="D372">
        <v>-5</v>
      </c>
      <c r="E372">
        <f>ABS(Transaction[[#This Row],[Amount (GBP)]])</f>
        <v>5</v>
      </c>
      <c r="F372">
        <v>3.86</v>
      </c>
      <c r="G372" t="str">
        <f t="shared" si="5"/>
        <v>Debit</v>
      </c>
      <c r="H372" t="s">
        <v>18</v>
      </c>
      <c r="I372" t="s">
        <v>96</v>
      </c>
      <c r="J372" t="str">
        <f>VLOOKUP(Transaction[[#This Row],[Subcategory]],Data_Validation[#All],3,FALSE)</f>
        <v>EXPENSE</v>
      </c>
    </row>
    <row r="373" spans="1:10" x14ac:dyDescent="0.3">
      <c r="A373" s="1">
        <v>44623</v>
      </c>
      <c r="B373" t="s">
        <v>27</v>
      </c>
      <c r="C373" t="s">
        <v>17</v>
      </c>
      <c r="D373">
        <v>5</v>
      </c>
      <c r="E373">
        <f>ABS(Transaction[[#This Row],[Amount (GBP)]])</f>
        <v>5</v>
      </c>
      <c r="F373">
        <v>10.72</v>
      </c>
      <c r="G373" t="str">
        <f t="shared" si="5"/>
        <v>credit</v>
      </c>
      <c r="H373" t="s">
        <v>10</v>
      </c>
      <c r="I373" t="s">
        <v>127</v>
      </c>
      <c r="J373" t="str">
        <f>VLOOKUP(Transaction[[#This Row],[Subcategory]],Data_Validation[#All],3,FALSE)</f>
        <v>EXPENSE</v>
      </c>
    </row>
    <row r="374" spans="1:10" x14ac:dyDescent="0.3">
      <c r="A374" s="1">
        <v>44635</v>
      </c>
      <c r="B374" t="s">
        <v>11</v>
      </c>
      <c r="C374" t="s">
        <v>17</v>
      </c>
      <c r="D374">
        <v>-5</v>
      </c>
      <c r="E374">
        <f>ABS(Transaction[[#This Row],[Amount (GBP)]])</f>
        <v>5</v>
      </c>
      <c r="F374">
        <v>111.9</v>
      </c>
      <c r="G374" t="str">
        <f t="shared" si="5"/>
        <v>Debit</v>
      </c>
      <c r="H374" t="s">
        <v>18</v>
      </c>
      <c r="I374" t="s">
        <v>96</v>
      </c>
      <c r="J374" t="str">
        <f>VLOOKUP(Transaction[[#This Row],[Subcategory]],Data_Validation[#All],3,FALSE)</f>
        <v>EXPENSE</v>
      </c>
    </row>
    <row r="375" spans="1:10" x14ac:dyDescent="0.3">
      <c r="A375" s="1">
        <v>44635</v>
      </c>
      <c r="B375" t="s">
        <v>24</v>
      </c>
      <c r="C375" t="s">
        <v>17</v>
      </c>
      <c r="D375">
        <v>-5</v>
      </c>
      <c r="E375">
        <f>ABS(Transaction[[#This Row],[Amount (GBP)]])</f>
        <v>5</v>
      </c>
      <c r="F375">
        <v>106.9</v>
      </c>
      <c r="G375" t="str">
        <f t="shared" si="5"/>
        <v>Debit</v>
      </c>
      <c r="H375" t="s">
        <v>18</v>
      </c>
      <c r="I375" t="s">
        <v>96</v>
      </c>
      <c r="J375" t="str">
        <f>VLOOKUP(Transaction[[#This Row],[Subcategory]],Data_Validation[#All],3,FALSE)</f>
        <v>EXPENSE</v>
      </c>
    </row>
    <row r="376" spans="1:10" x14ac:dyDescent="0.3">
      <c r="A376" s="1">
        <v>44639</v>
      </c>
      <c r="B376" t="s">
        <v>58</v>
      </c>
      <c r="C376" t="s">
        <v>17</v>
      </c>
      <c r="D376">
        <v>-5</v>
      </c>
      <c r="E376">
        <f>ABS(Transaction[[#This Row],[Amount (GBP)]])</f>
        <v>5</v>
      </c>
      <c r="F376">
        <v>72.17</v>
      </c>
      <c r="G376" t="str">
        <f t="shared" si="5"/>
        <v>Debit</v>
      </c>
      <c r="H376" t="s">
        <v>18</v>
      </c>
      <c r="I376" t="s">
        <v>96</v>
      </c>
      <c r="J376" t="str">
        <f>VLOOKUP(Transaction[[#This Row],[Subcategory]],Data_Validation[#All],3,FALSE)</f>
        <v>EXPENSE</v>
      </c>
    </row>
    <row r="377" spans="1:10" x14ac:dyDescent="0.3">
      <c r="A377" s="1">
        <v>44651</v>
      </c>
      <c r="B377" t="s">
        <v>24</v>
      </c>
      <c r="C377" t="s">
        <v>17</v>
      </c>
      <c r="D377">
        <v>-5</v>
      </c>
      <c r="E377">
        <f>ABS(Transaction[[#This Row],[Amount (GBP)]])</f>
        <v>5</v>
      </c>
      <c r="F377">
        <v>4.26</v>
      </c>
      <c r="G377" t="str">
        <f t="shared" si="5"/>
        <v>Debit</v>
      </c>
      <c r="H377" t="s">
        <v>18</v>
      </c>
      <c r="I377" t="s">
        <v>96</v>
      </c>
      <c r="J377" t="str">
        <f>VLOOKUP(Transaction[[#This Row],[Subcategory]],Data_Validation[#All],3,FALSE)</f>
        <v>EXPENSE</v>
      </c>
    </row>
    <row r="378" spans="1:10" x14ac:dyDescent="0.3">
      <c r="A378" s="1">
        <v>44677</v>
      </c>
      <c r="B378" t="s">
        <v>24</v>
      </c>
      <c r="C378" t="s">
        <v>17</v>
      </c>
      <c r="D378">
        <v>-5</v>
      </c>
      <c r="E378">
        <f>ABS(Transaction[[#This Row],[Amount (GBP)]])</f>
        <v>5</v>
      </c>
      <c r="F378">
        <v>128.22999999999999</v>
      </c>
      <c r="G378" t="str">
        <f t="shared" si="5"/>
        <v>Debit</v>
      </c>
      <c r="H378" t="s">
        <v>18</v>
      </c>
      <c r="I378" t="s">
        <v>96</v>
      </c>
      <c r="J378" t="str">
        <f>VLOOKUP(Transaction[[#This Row],[Subcategory]],Data_Validation[#All],3,FALSE)</f>
        <v>EXPENSE</v>
      </c>
    </row>
    <row r="379" spans="1:10" x14ac:dyDescent="0.3">
      <c r="A379" s="1">
        <v>44679</v>
      </c>
      <c r="B379" t="s">
        <v>24</v>
      </c>
      <c r="C379" t="s">
        <v>17</v>
      </c>
      <c r="D379">
        <v>-5</v>
      </c>
      <c r="E379">
        <f>ABS(Transaction[[#This Row],[Amount (GBP)]])</f>
        <v>5</v>
      </c>
      <c r="F379">
        <v>31.1</v>
      </c>
      <c r="G379" t="str">
        <f t="shared" si="5"/>
        <v>Debit</v>
      </c>
      <c r="H379" t="s">
        <v>18</v>
      </c>
      <c r="I379" t="s">
        <v>96</v>
      </c>
      <c r="J379" t="str">
        <f>VLOOKUP(Transaction[[#This Row],[Subcategory]],Data_Validation[#All],3,FALSE)</f>
        <v>EXPENSE</v>
      </c>
    </row>
    <row r="380" spans="1:10" x14ac:dyDescent="0.3">
      <c r="A380" s="1">
        <v>44681</v>
      </c>
      <c r="B380" t="s">
        <v>24</v>
      </c>
      <c r="C380" t="s">
        <v>17</v>
      </c>
      <c r="D380">
        <v>-5</v>
      </c>
      <c r="E380">
        <f>ABS(Transaction[[#This Row],[Amount (GBP)]])</f>
        <v>5</v>
      </c>
      <c r="F380">
        <v>276.27999999999997</v>
      </c>
      <c r="G380" t="str">
        <f t="shared" si="5"/>
        <v>Debit</v>
      </c>
      <c r="H380" t="s">
        <v>18</v>
      </c>
      <c r="I380" t="s">
        <v>96</v>
      </c>
      <c r="J380" t="str">
        <f>VLOOKUP(Transaction[[#This Row],[Subcategory]],Data_Validation[#All],3,FALSE)</f>
        <v>EXPENSE</v>
      </c>
    </row>
    <row r="381" spans="1:10" x14ac:dyDescent="0.3">
      <c r="A381" s="1">
        <v>44683</v>
      </c>
      <c r="B381" t="s">
        <v>24</v>
      </c>
      <c r="C381" t="s">
        <v>17</v>
      </c>
      <c r="D381">
        <v>-5</v>
      </c>
      <c r="E381">
        <f>ABS(Transaction[[#This Row],[Amount (GBP)]])</f>
        <v>5</v>
      </c>
      <c r="F381">
        <v>213.13</v>
      </c>
      <c r="G381" t="str">
        <f t="shared" si="5"/>
        <v>Debit</v>
      </c>
      <c r="H381" t="s">
        <v>18</v>
      </c>
      <c r="I381" t="s">
        <v>96</v>
      </c>
      <c r="J381" t="str">
        <f>VLOOKUP(Transaction[[#This Row],[Subcategory]],Data_Validation[#All],3,FALSE)</f>
        <v>EXPENSE</v>
      </c>
    </row>
    <row r="382" spans="1:10" x14ac:dyDescent="0.3">
      <c r="A382" s="1">
        <v>44684</v>
      </c>
      <c r="B382" t="s">
        <v>24</v>
      </c>
      <c r="C382" t="s">
        <v>17</v>
      </c>
      <c r="D382">
        <v>-5</v>
      </c>
      <c r="E382">
        <f>ABS(Transaction[[#This Row],[Amount (GBP)]])</f>
        <v>5</v>
      </c>
      <c r="F382">
        <v>56.14</v>
      </c>
      <c r="G382" t="str">
        <f t="shared" si="5"/>
        <v>Debit</v>
      </c>
      <c r="H382" t="s">
        <v>18</v>
      </c>
      <c r="I382" t="s">
        <v>96</v>
      </c>
      <c r="J382" t="str">
        <f>VLOOKUP(Transaction[[#This Row],[Subcategory]],Data_Validation[#All],3,FALSE)</f>
        <v>EXPENSE</v>
      </c>
    </row>
    <row r="383" spans="1:10" x14ac:dyDescent="0.3">
      <c r="A383" s="1">
        <v>44688</v>
      </c>
      <c r="B383" t="s">
        <v>24</v>
      </c>
      <c r="C383" t="s">
        <v>17</v>
      </c>
      <c r="D383">
        <v>-5</v>
      </c>
      <c r="E383">
        <f>ABS(Transaction[[#This Row],[Amount (GBP)]])</f>
        <v>5</v>
      </c>
      <c r="F383">
        <v>126.15</v>
      </c>
      <c r="G383" t="str">
        <f t="shared" si="5"/>
        <v>Debit</v>
      </c>
      <c r="H383" t="s">
        <v>18</v>
      </c>
      <c r="I383" t="s">
        <v>96</v>
      </c>
      <c r="J383" t="str">
        <f>VLOOKUP(Transaction[[#This Row],[Subcategory]],Data_Validation[#All],3,FALSE)</f>
        <v>EXPENSE</v>
      </c>
    </row>
    <row r="384" spans="1:10" x14ac:dyDescent="0.3">
      <c r="A384" s="1">
        <v>44690</v>
      </c>
      <c r="B384" t="s">
        <v>24</v>
      </c>
      <c r="C384" t="s">
        <v>17</v>
      </c>
      <c r="D384">
        <v>-5</v>
      </c>
      <c r="E384">
        <f>ABS(Transaction[[#This Row],[Amount (GBP)]])</f>
        <v>5</v>
      </c>
      <c r="F384">
        <v>111.25</v>
      </c>
      <c r="G384" t="str">
        <f t="shared" si="5"/>
        <v>Debit</v>
      </c>
      <c r="H384" t="s">
        <v>18</v>
      </c>
      <c r="I384" t="s">
        <v>96</v>
      </c>
      <c r="J384" t="str">
        <f>VLOOKUP(Transaction[[#This Row],[Subcategory]],Data_Validation[#All],3,FALSE)</f>
        <v>EXPENSE</v>
      </c>
    </row>
    <row r="385" spans="1:10" x14ac:dyDescent="0.3">
      <c r="A385" s="1">
        <v>44691</v>
      </c>
      <c r="B385" t="s">
        <v>65</v>
      </c>
      <c r="C385" t="s">
        <v>17</v>
      </c>
      <c r="D385">
        <v>5</v>
      </c>
      <c r="E385">
        <f>ABS(Transaction[[#This Row],[Amount (GBP)]])</f>
        <v>5</v>
      </c>
      <c r="F385">
        <v>16.8</v>
      </c>
      <c r="G385" t="str">
        <f t="shared" si="5"/>
        <v>credit</v>
      </c>
      <c r="H385" t="s">
        <v>10</v>
      </c>
      <c r="I385" t="s">
        <v>127</v>
      </c>
      <c r="J385" t="str">
        <f>VLOOKUP(Transaction[[#This Row],[Subcategory]],Data_Validation[#All],3,FALSE)</f>
        <v>EXPENSE</v>
      </c>
    </row>
    <row r="386" spans="1:10" x14ac:dyDescent="0.3">
      <c r="A386" s="1">
        <v>44692</v>
      </c>
      <c r="B386" t="s">
        <v>24</v>
      </c>
      <c r="C386" t="s">
        <v>17</v>
      </c>
      <c r="D386">
        <v>-5</v>
      </c>
      <c r="E386">
        <f>ABS(Transaction[[#This Row],[Amount (GBP)]])</f>
        <v>5</v>
      </c>
      <c r="F386">
        <v>11.8</v>
      </c>
      <c r="G386" t="str">
        <f t="shared" ref="G386:G449" si="6">IF(SIGN(D386)&lt;0,"Debit","credit")</f>
        <v>Debit</v>
      </c>
      <c r="H386" t="s">
        <v>18</v>
      </c>
      <c r="I386" t="s">
        <v>96</v>
      </c>
      <c r="J386" t="str">
        <f>VLOOKUP(Transaction[[#This Row],[Subcategory]],Data_Validation[#All],3,FALSE)</f>
        <v>EXPENSE</v>
      </c>
    </row>
    <row r="387" spans="1:10" x14ac:dyDescent="0.3">
      <c r="A387" s="1">
        <v>44694</v>
      </c>
      <c r="B387" t="s">
        <v>24</v>
      </c>
      <c r="C387" t="s">
        <v>17</v>
      </c>
      <c r="D387">
        <v>-5</v>
      </c>
      <c r="E387">
        <f>ABS(Transaction[[#This Row],[Amount (GBP)]])</f>
        <v>5</v>
      </c>
      <c r="F387">
        <v>8.6199999999999992</v>
      </c>
      <c r="G387" t="str">
        <f t="shared" si="6"/>
        <v>Debit</v>
      </c>
      <c r="H387" t="s">
        <v>18</v>
      </c>
      <c r="I387" t="s">
        <v>96</v>
      </c>
      <c r="J387" t="str">
        <f>VLOOKUP(Transaction[[#This Row],[Subcategory]],Data_Validation[#All],3,FALSE)</f>
        <v>EXPENSE</v>
      </c>
    </row>
    <row r="388" spans="1:10" x14ac:dyDescent="0.3">
      <c r="A388" s="1">
        <v>44694</v>
      </c>
      <c r="B388" t="s">
        <v>65</v>
      </c>
      <c r="C388" t="s">
        <v>17</v>
      </c>
      <c r="D388">
        <v>5</v>
      </c>
      <c r="E388">
        <f>ABS(Transaction[[#This Row],[Amount (GBP)]])</f>
        <v>5</v>
      </c>
      <c r="F388">
        <v>13.62</v>
      </c>
      <c r="G388" t="str">
        <f t="shared" si="6"/>
        <v>credit</v>
      </c>
      <c r="H388" t="s">
        <v>10</v>
      </c>
      <c r="I388" t="s">
        <v>127</v>
      </c>
      <c r="J388" t="str">
        <f>VLOOKUP(Transaction[[#This Row],[Subcategory]],Data_Validation[#All],3,FALSE)</f>
        <v>EXPENSE</v>
      </c>
    </row>
    <row r="389" spans="1:10" x14ac:dyDescent="0.3">
      <c r="A389" s="1">
        <v>44695</v>
      </c>
      <c r="B389" t="s">
        <v>24</v>
      </c>
      <c r="C389" t="s">
        <v>17</v>
      </c>
      <c r="D389">
        <v>-5</v>
      </c>
      <c r="E389">
        <f>ABS(Transaction[[#This Row],[Amount (GBP)]])</f>
        <v>5</v>
      </c>
      <c r="F389">
        <v>88.66</v>
      </c>
      <c r="G389" t="str">
        <f t="shared" si="6"/>
        <v>Debit</v>
      </c>
      <c r="H389" t="s">
        <v>18</v>
      </c>
      <c r="I389" t="s">
        <v>96</v>
      </c>
      <c r="J389" t="str">
        <f>VLOOKUP(Transaction[[#This Row],[Subcategory]],Data_Validation[#All],3,FALSE)</f>
        <v>EXPENSE</v>
      </c>
    </row>
    <row r="390" spans="1:10" x14ac:dyDescent="0.3">
      <c r="A390" s="1">
        <v>44697</v>
      </c>
      <c r="B390" t="s">
        <v>24</v>
      </c>
      <c r="C390" t="s">
        <v>17</v>
      </c>
      <c r="D390">
        <v>-5</v>
      </c>
      <c r="E390">
        <f>ABS(Transaction[[#This Row],[Amount (GBP)]])</f>
        <v>5</v>
      </c>
      <c r="F390">
        <v>66.66</v>
      </c>
      <c r="G390" t="str">
        <f t="shared" si="6"/>
        <v>Debit</v>
      </c>
      <c r="H390" t="s">
        <v>18</v>
      </c>
      <c r="I390" t="s">
        <v>96</v>
      </c>
      <c r="J390" t="str">
        <f>VLOOKUP(Transaction[[#This Row],[Subcategory]],Data_Validation[#All],3,FALSE)</f>
        <v>EXPENSE</v>
      </c>
    </row>
    <row r="391" spans="1:10" x14ac:dyDescent="0.3">
      <c r="A391" s="1">
        <v>44699</v>
      </c>
      <c r="B391" t="s">
        <v>24</v>
      </c>
      <c r="C391" t="s">
        <v>17</v>
      </c>
      <c r="D391">
        <v>-5</v>
      </c>
      <c r="E391">
        <f>ABS(Transaction[[#This Row],[Amount (GBP)]])</f>
        <v>5</v>
      </c>
      <c r="F391">
        <v>34.880000000000003</v>
      </c>
      <c r="G391" t="str">
        <f t="shared" si="6"/>
        <v>Debit</v>
      </c>
      <c r="H391" t="s">
        <v>18</v>
      </c>
      <c r="I391" t="s">
        <v>96</v>
      </c>
      <c r="J391" t="str">
        <f>VLOOKUP(Transaction[[#This Row],[Subcategory]],Data_Validation[#All],3,FALSE)</f>
        <v>EXPENSE</v>
      </c>
    </row>
    <row r="392" spans="1:10" x14ac:dyDescent="0.3">
      <c r="A392" s="1">
        <v>44701</v>
      </c>
      <c r="B392" t="s">
        <v>24</v>
      </c>
      <c r="C392" t="s">
        <v>17</v>
      </c>
      <c r="D392">
        <v>-5</v>
      </c>
      <c r="E392">
        <f>ABS(Transaction[[#This Row],[Amount (GBP)]])</f>
        <v>5</v>
      </c>
      <c r="F392">
        <v>23.94</v>
      </c>
      <c r="G392" t="str">
        <f t="shared" si="6"/>
        <v>Debit</v>
      </c>
      <c r="H392" t="s">
        <v>18</v>
      </c>
      <c r="I392" t="s">
        <v>96</v>
      </c>
      <c r="J392" t="str">
        <f>VLOOKUP(Transaction[[#This Row],[Subcategory]],Data_Validation[#All],3,FALSE)</f>
        <v>EXPENSE</v>
      </c>
    </row>
    <row r="393" spans="1:10" x14ac:dyDescent="0.3">
      <c r="A393" s="1">
        <v>44703</v>
      </c>
      <c r="B393" t="s">
        <v>24</v>
      </c>
      <c r="C393" t="s">
        <v>17</v>
      </c>
      <c r="D393">
        <v>-5</v>
      </c>
      <c r="E393">
        <f>ABS(Transaction[[#This Row],[Amount (GBP)]])</f>
        <v>5</v>
      </c>
      <c r="F393">
        <v>38.04</v>
      </c>
      <c r="G393" t="str">
        <f t="shared" si="6"/>
        <v>Debit</v>
      </c>
      <c r="H393" t="s">
        <v>18</v>
      </c>
      <c r="I393" t="s">
        <v>96</v>
      </c>
      <c r="J393" t="str">
        <f>VLOOKUP(Transaction[[#This Row],[Subcategory]],Data_Validation[#All],3,FALSE)</f>
        <v>EXPENSE</v>
      </c>
    </row>
    <row r="394" spans="1:10" x14ac:dyDescent="0.3">
      <c r="A394" s="1">
        <v>44705</v>
      </c>
      <c r="B394" t="s">
        <v>24</v>
      </c>
      <c r="C394" t="s">
        <v>17</v>
      </c>
      <c r="D394">
        <v>-5</v>
      </c>
      <c r="E394">
        <f>ABS(Transaction[[#This Row],[Amount (GBP)]])</f>
        <v>5</v>
      </c>
      <c r="F394">
        <v>21.93</v>
      </c>
      <c r="G394" t="str">
        <f t="shared" si="6"/>
        <v>Debit</v>
      </c>
      <c r="H394" t="s">
        <v>18</v>
      </c>
      <c r="I394" t="s">
        <v>96</v>
      </c>
      <c r="J394" t="str">
        <f>VLOOKUP(Transaction[[#This Row],[Subcategory]],Data_Validation[#All],3,FALSE)</f>
        <v>EXPENSE</v>
      </c>
    </row>
    <row r="395" spans="1:10" x14ac:dyDescent="0.3">
      <c r="A395" s="1">
        <v>44707</v>
      </c>
      <c r="B395" t="s">
        <v>24</v>
      </c>
      <c r="C395" t="s">
        <v>17</v>
      </c>
      <c r="D395">
        <v>-5</v>
      </c>
      <c r="E395">
        <f>ABS(Transaction[[#This Row],[Amount (GBP)]])</f>
        <v>5</v>
      </c>
      <c r="F395">
        <v>24.99</v>
      </c>
      <c r="G395" t="str">
        <f t="shared" si="6"/>
        <v>Debit</v>
      </c>
      <c r="H395" t="s">
        <v>18</v>
      </c>
      <c r="I395" t="s">
        <v>96</v>
      </c>
      <c r="J395" t="str">
        <f>VLOOKUP(Transaction[[#This Row],[Subcategory]],Data_Validation[#All],3,FALSE)</f>
        <v>EXPENSE</v>
      </c>
    </row>
    <row r="396" spans="1:10" x14ac:dyDescent="0.3">
      <c r="A396" s="1">
        <v>44713</v>
      </c>
      <c r="B396" t="s">
        <v>24</v>
      </c>
      <c r="C396" t="s">
        <v>17</v>
      </c>
      <c r="D396">
        <v>-5</v>
      </c>
      <c r="E396">
        <f>ABS(Transaction[[#This Row],[Amount (GBP)]])</f>
        <v>5</v>
      </c>
      <c r="F396">
        <v>130.68</v>
      </c>
      <c r="G396" t="str">
        <f t="shared" si="6"/>
        <v>Debit</v>
      </c>
      <c r="H396" t="s">
        <v>18</v>
      </c>
      <c r="I396" t="s">
        <v>96</v>
      </c>
      <c r="J396" t="str">
        <f>VLOOKUP(Transaction[[#This Row],[Subcategory]],Data_Validation[#All],3,FALSE)</f>
        <v>EXPENSE</v>
      </c>
    </row>
    <row r="397" spans="1:10" x14ac:dyDescent="0.3">
      <c r="A397" s="1">
        <v>44716</v>
      </c>
      <c r="B397" t="s">
        <v>24</v>
      </c>
      <c r="C397" t="s">
        <v>17</v>
      </c>
      <c r="D397">
        <v>-5</v>
      </c>
      <c r="E397">
        <f>ABS(Transaction[[#This Row],[Amount (GBP)]])</f>
        <v>5</v>
      </c>
      <c r="F397">
        <v>41.52</v>
      </c>
      <c r="G397" t="str">
        <f t="shared" si="6"/>
        <v>Debit</v>
      </c>
      <c r="H397" t="s">
        <v>18</v>
      </c>
      <c r="I397" t="s">
        <v>96</v>
      </c>
      <c r="J397" t="str">
        <f>VLOOKUP(Transaction[[#This Row],[Subcategory]],Data_Validation[#All],3,FALSE)</f>
        <v>EXPENSE</v>
      </c>
    </row>
    <row r="398" spans="1:10" x14ac:dyDescent="0.3">
      <c r="A398" s="1">
        <v>44718</v>
      </c>
      <c r="B398" t="s">
        <v>24</v>
      </c>
      <c r="C398" t="s">
        <v>17</v>
      </c>
      <c r="D398">
        <v>-5</v>
      </c>
      <c r="E398">
        <f>ABS(Transaction[[#This Row],[Amount (GBP)]])</f>
        <v>5</v>
      </c>
      <c r="F398">
        <v>7.84</v>
      </c>
      <c r="G398" t="str">
        <f t="shared" si="6"/>
        <v>Debit</v>
      </c>
      <c r="H398" t="s">
        <v>18</v>
      </c>
      <c r="I398" t="s">
        <v>96</v>
      </c>
      <c r="J398" t="str">
        <f>VLOOKUP(Transaction[[#This Row],[Subcategory]],Data_Validation[#All],3,FALSE)</f>
        <v>EXPENSE</v>
      </c>
    </row>
    <row r="399" spans="1:10" x14ac:dyDescent="0.3">
      <c r="A399" s="1">
        <v>44720</v>
      </c>
      <c r="B399" t="s">
        <v>24</v>
      </c>
      <c r="C399" t="s">
        <v>17</v>
      </c>
      <c r="D399">
        <v>-5</v>
      </c>
      <c r="E399">
        <f>ABS(Transaction[[#This Row],[Amount (GBP)]])</f>
        <v>5</v>
      </c>
      <c r="F399">
        <v>0.85</v>
      </c>
      <c r="G399" t="str">
        <f t="shared" si="6"/>
        <v>Debit</v>
      </c>
      <c r="H399" t="s">
        <v>18</v>
      </c>
      <c r="I399" t="s">
        <v>96</v>
      </c>
      <c r="J399" t="str">
        <f>VLOOKUP(Transaction[[#This Row],[Subcategory]],Data_Validation[#All],3,FALSE)</f>
        <v>EXPENSE</v>
      </c>
    </row>
    <row r="400" spans="1:10" x14ac:dyDescent="0.3">
      <c r="A400" s="1">
        <v>44722</v>
      </c>
      <c r="B400" t="s">
        <v>24</v>
      </c>
      <c r="C400" t="s">
        <v>17</v>
      </c>
      <c r="D400">
        <v>-5</v>
      </c>
      <c r="E400">
        <f>ABS(Transaction[[#This Row],[Amount (GBP)]])</f>
        <v>5</v>
      </c>
      <c r="F400">
        <v>110.97</v>
      </c>
      <c r="G400" t="str">
        <f t="shared" si="6"/>
        <v>Debit</v>
      </c>
      <c r="H400" t="s">
        <v>18</v>
      </c>
      <c r="I400" t="s">
        <v>96</v>
      </c>
      <c r="J400" t="str">
        <f>VLOOKUP(Transaction[[#This Row],[Subcategory]],Data_Validation[#All],3,FALSE)</f>
        <v>EXPENSE</v>
      </c>
    </row>
    <row r="401" spans="1:10" x14ac:dyDescent="0.3">
      <c r="A401" s="1">
        <v>44724</v>
      </c>
      <c r="B401" t="s">
        <v>24</v>
      </c>
      <c r="C401" t="s">
        <v>17</v>
      </c>
      <c r="D401">
        <v>-5</v>
      </c>
      <c r="E401">
        <f>ABS(Transaction[[#This Row],[Amount (GBP)]])</f>
        <v>5</v>
      </c>
      <c r="F401">
        <v>81.319999999999993</v>
      </c>
      <c r="G401" t="str">
        <f t="shared" si="6"/>
        <v>Debit</v>
      </c>
      <c r="H401" t="s">
        <v>18</v>
      </c>
      <c r="I401" t="s">
        <v>96</v>
      </c>
      <c r="J401" t="str">
        <f>VLOOKUP(Transaction[[#This Row],[Subcategory]],Data_Validation[#All],3,FALSE)</f>
        <v>EXPENSE</v>
      </c>
    </row>
    <row r="402" spans="1:10" x14ac:dyDescent="0.3">
      <c r="A402" s="1">
        <v>44726</v>
      </c>
      <c r="B402" t="s">
        <v>24</v>
      </c>
      <c r="C402" t="s">
        <v>17</v>
      </c>
      <c r="D402">
        <v>-5</v>
      </c>
      <c r="E402">
        <f>ABS(Transaction[[#This Row],[Amount (GBP)]])</f>
        <v>5</v>
      </c>
      <c r="F402">
        <v>68.28</v>
      </c>
      <c r="G402" t="str">
        <f t="shared" si="6"/>
        <v>Debit</v>
      </c>
      <c r="H402" t="s">
        <v>18</v>
      </c>
      <c r="I402" t="s">
        <v>96</v>
      </c>
      <c r="J402" t="str">
        <f>VLOOKUP(Transaction[[#This Row],[Subcategory]],Data_Validation[#All],3,FALSE)</f>
        <v>EXPENSE</v>
      </c>
    </row>
    <row r="403" spans="1:10" x14ac:dyDescent="0.3">
      <c r="A403" s="1">
        <v>44728</v>
      </c>
      <c r="B403" t="s">
        <v>24</v>
      </c>
      <c r="C403" t="s">
        <v>17</v>
      </c>
      <c r="D403">
        <v>-5</v>
      </c>
      <c r="E403">
        <f>ABS(Transaction[[#This Row],[Amount (GBP)]])</f>
        <v>5</v>
      </c>
      <c r="F403">
        <v>128.83000000000001</v>
      </c>
      <c r="G403" t="str">
        <f t="shared" si="6"/>
        <v>Debit</v>
      </c>
      <c r="H403" t="s">
        <v>18</v>
      </c>
      <c r="I403" t="s">
        <v>96</v>
      </c>
      <c r="J403" t="str">
        <f>VLOOKUP(Transaction[[#This Row],[Subcategory]],Data_Validation[#All],3,FALSE)</f>
        <v>EXPENSE</v>
      </c>
    </row>
    <row r="404" spans="1:10" x14ac:dyDescent="0.3">
      <c r="A404" s="1">
        <v>44730</v>
      </c>
      <c r="B404" t="s">
        <v>24</v>
      </c>
      <c r="C404" t="s">
        <v>17</v>
      </c>
      <c r="D404">
        <v>-5</v>
      </c>
      <c r="E404">
        <f>ABS(Transaction[[#This Row],[Amount (GBP)]])</f>
        <v>5</v>
      </c>
      <c r="F404">
        <v>108.28</v>
      </c>
      <c r="G404" t="str">
        <f t="shared" si="6"/>
        <v>Debit</v>
      </c>
      <c r="H404" t="s">
        <v>18</v>
      </c>
      <c r="I404" t="s">
        <v>96</v>
      </c>
      <c r="J404" t="str">
        <f>VLOOKUP(Transaction[[#This Row],[Subcategory]],Data_Validation[#All],3,FALSE)</f>
        <v>EXPENSE</v>
      </c>
    </row>
    <row r="405" spans="1:10" x14ac:dyDescent="0.3">
      <c r="A405" s="1">
        <v>44732</v>
      </c>
      <c r="B405" t="s">
        <v>65</v>
      </c>
      <c r="C405" t="s">
        <v>17</v>
      </c>
      <c r="D405">
        <v>5</v>
      </c>
      <c r="E405">
        <f>ABS(Transaction[[#This Row],[Amount (GBP)]])</f>
        <v>5</v>
      </c>
      <c r="F405">
        <v>11.29</v>
      </c>
      <c r="G405" t="str">
        <f t="shared" si="6"/>
        <v>credit</v>
      </c>
      <c r="H405" t="s">
        <v>10</v>
      </c>
      <c r="I405" t="s">
        <v>127</v>
      </c>
      <c r="J405" t="str">
        <f>VLOOKUP(Transaction[[#This Row],[Subcategory]],Data_Validation[#All],3,FALSE)</f>
        <v>EXPENSE</v>
      </c>
    </row>
    <row r="406" spans="1:10" x14ac:dyDescent="0.3">
      <c r="A406" s="1">
        <v>44736</v>
      </c>
      <c r="B406" t="s">
        <v>24</v>
      </c>
      <c r="C406" t="s">
        <v>17</v>
      </c>
      <c r="D406">
        <v>-5</v>
      </c>
      <c r="E406">
        <f>ABS(Transaction[[#This Row],[Amount (GBP)]])</f>
        <v>5</v>
      </c>
      <c r="F406">
        <v>12.18</v>
      </c>
      <c r="G406" t="str">
        <f t="shared" si="6"/>
        <v>Debit</v>
      </c>
      <c r="H406" t="s">
        <v>18</v>
      </c>
      <c r="I406" t="s">
        <v>96</v>
      </c>
      <c r="J406" t="str">
        <f>VLOOKUP(Transaction[[#This Row],[Subcategory]],Data_Validation[#All],3,FALSE)</f>
        <v>EXPENSE</v>
      </c>
    </row>
    <row r="407" spans="1:10" x14ac:dyDescent="0.3">
      <c r="A407" s="1">
        <v>44744</v>
      </c>
      <c r="B407" t="s">
        <v>24</v>
      </c>
      <c r="C407" t="s">
        <v>17</v>
      </c>
      <c r="D407">
        <v>-5</v>
      </c>
      <c r="E407">
        <f>ABS(Transaction[[#This Row],[Amount (GBP)]])</f>
        <v>5</v>
      </c>
      <c r="F407">
        <v>92.91</v>
      </c>
      <c r="G407" t="str">
        <f t="shared" si="6"/>
        <v>Debit</v>
      </c>
      <c r="H407" t="s">
        <v>18</v>
      </c>
      <c r="I407" t="s">
        <v>96</v>
      </c>
      <c r="J407" t="str">
        <f>VLOOKUP(Transaction[[#This Row],[Subcategory]],Data_Validation[#All],3,FALSE)</f>
        <v>EXPENSE</v>
      </c>
    </row>
    <row r="408" spans="1:10" x14ac:dyDescent="0.3">
      <c r="A408" s="1">
        <v>44747</v>
      </c>
      <c r="B408" t="s">
        <v>24</v>
      </c>
      <c r="C408" t="s">
        <v>17</v>
      </c>
      <c r="D408">
        <v>-5</v>
      </c>
      <c r="E408">
        <f>ABS(Transaction[[#This Row],[Amount (GBP)]])</f>
        <v>5</v>
      </c>
      <c r="F408">
        <v>25.02</v>
      </c>
      <c r="G408" t="str">
        <f t="shared" si="6"/>
        <v>Debit</v>
      </c>
      <c r="H408" t="s">
        <v>18</v>
      </c>
      <c r="I408" t="s">
        <v>96</v>
      </c>
      <c r="J408" t="str">
        <f>VLOOKUP(Transaction[[#This Row],[Subcategory]],Data_Validation[#All],3,FALSE)</f>
        <v>EXPENSE</v>
      </c>
    </row>
    <row r="409" spans="1:10" x14ac:dyDescent="0.3">
      <c r="A409" s="1">
        <v>44749</v>
      </c>
      <c r="B409" t="s">
        <v>24</v>
      </c>
      <c r="C409" t="s">
        <v>17</v>
      </c>
      <c r="D409">
        <v>-5</v>
      </c>
      <c r="E409">
        <f>ABS(Transaction[[#This Row],[Amount (GBP)]])</f>
        <v>5</v>
      </c>
      <c r="F409">
        <v>20.02</v>
      </c>
      <c r="G409" t="str">
        <f t="shared" si="6"/>
        <v>Debit</v>
      </c>
      <c r="H409" t="s">
        <v>18</v>
      </c>
      <c r="I409" t="s">
        <v>96</v>
      </c>
      <c r="J409" t="str">
        <f>VLOOKUP(Transaction[[#This Row],[Subcategory]],Data_Validation[#All],3,FALSE)</f>
        <v>EXPENSE</v>
      </c>
    </row>
    <row r="410" spans="1:10" x14ac:dyDescent="0.3">
      <c r="A410" s="1">
        <v>44750</v>
      </c>
      <c r="B410" t="s">
        <v>24</v>
      </c>
      <c r="C410" t="s">
        <v>17</v>
      </c>
      <c r="D410">
        <v>-5</v>
      </c>
      <c r="E410">
        <f>ABS(Transaction[[#This Row],[Amount (GBP)]])</f>
        <v>5</v>
      </c>
      <c r="F410">
        <v>94.16</v>
      </c>
      <c r="G410" t="str">
        <f t="shared" si="6"/>
        <v>Debit</v>
      </c>
      <c r="H410" t="s">
        <v>18</v>
      </c>
      <c r="I410" t="s">
        <v>96</v>
      </c>
      <c r="J410" t="str">
        <f>VLOOKUP(Transaction[[#This Row],[Subcategory]],Data_Validation[#All],3,FALSE)</f>
        <v>EXPENSE</v>
      </c>
    </row>
    <row r="411" spans="1:10" x14ac:dyDescent="0.3">
      <c r="A411" s="1">
        <v>44752</v>
      </c>
      <c r="B411" t="s">
        <v>24</v>
      </c>
      <c r="C411" t="s">
        <v>17</v>
      </c>
      <c r="D411">
        <v>-5</v>
      </c>
      <c r="E411">
        <f>ABS(Transaction[[#This Row],[Amount (GBP)]])</f>
        <v>5</v>
      </c>
      <c r="F411">
        <v>50.44</v>
      </c>
      <c r="G411" t="str">
        <f t="shared" si="6"/>
        <v>Debit</v>
      </c>
      <c r="H411" t="s">
        <v>18</v>
      </c>
      <c r="I411" t="s">
        <v>96</v>
      </c>
      <c r="J411" t="str">
        <f>VLOOKUP(Transaction[[#This Row],[Subcategory]],Data_Validation[#All],3,FALSE)</f>
        <v>EXPENSE</v>
      </c>
    </row>
    <row r="412" spans="1:10" x14ac:dyDescent="0.3">
      <c r="A412" s="1">
        <v>44754</v>
      </c>
      <c r="B412" t="s">
        <v>24</v>
      </c>
      <c r="C412" t="s">
        <v>17</v>
      </c>
      <c r="D412">
        <v>-5</v>
      </c>
      <c r="E412">
        <f>ABS(Transaction[[#This Row],[Amount (GBP)]])</f>
        <v>5</v>
      </c>
      <c r="F412">
        <v>37.549999999999997</v>
      </c>
      <c r="G412" t="str">
        <f t="shared" si="6"/>
        <v>Debit</v>
      </c>
      <c r="H412" t="s">
        <v>18</v>
      </c>
      <c r="I412" t="s">
        <v>96</v>
      </c>
      <c r="J412" t="str">
        <f>VLOOKUP(Transaction[[#This Row],[Subcategory]],Data_Validation[#All],3,FALSE)</f>
        <v>EXPENSE</v>
      </c>
    </row>
    <row r="413" spans="1:10" x14ac:dyDescent="0.3">
      <c r="A413" s="1">
        <v>44783</v>
      </c>
      <c r="B413" t="s">
        <v>24</v>
      </c>
      <c r="C413" t="s">
        <v>17</v>
      </c>
      <c r="D413">
        <v>-5</v>
      </c>
      <c r="E413">
        <f>ABS(Transaction[[#This Row],[Amount (GBP)]])</f>
        <v>5</v>
      </c>
      <c r="F413">
        <v>113.63</v>
      </c>
      <c r="G413" t="str">
        <f t="shared" si="6"/>
        <v>Debit</v>
      </c>
      <c r="H413" t="s">
        <v>18</v>
      </c>
      <c r="I413" t="s">
        <v>96</v>
      </c>
      <c r="J413" t="str">
        <f>VLOOKUP(Transaction[[#This Row],[Subcategory]],Data_Validation[#All],3,FALSE)</f>
        <v>EXPENSE</v>
      </c>
    </row>
    <row r="414" spans="1:10" x14ac:dyDescent="0.3">
      <c r="A414" s="1">
        <v>44785</v>
      </c>
      <c r="B414" t="s">
        <v>24</v>
      </c>
      <c r="C414" t="s">
        <v>17</v>
      </c>
      <c r="D414">
        <v>-5</v>
      </c>
      <c r="E414">
        <f>ABS(Transaction[[#This Row],[Amount (GBP)]])</f>
        <v>5</v>
      </c>
      <c r="F414">
        <v>209.88</v>
      </c>
      <c r="G414" t="str">
        <f t="shared" si="6"/>
        <v>Debit</v>
      </c>
      <c r="H414" t="s">
        <v>18</v>
      </c>
      <c r="I414" t="s">
        <v>96</v>
      </c>
      <c r="J414" t="str">
        <f>VLOOKUP(Transaction[[#This Row],[Subcategory]],Data_Validation[#All],3,FALSE)</f>
        <v>EXPENSE</v>
      </c>
    </row>
    <row r="415" spans="1:10" x14ac:dyDescent="0.3">
      <c r="A415" s="1">
        <v>44792</v>
      </c>
      <c r="B415" t="s">
        <v>81</v>
      </c>
      <c r="C415" t="s">
        <v>17</v>
      </c>
      <c r="D415">
        <v>-5</v>
      </c>
      <c r="E415">
        <f>ABS(Transaction[[#This Row],[Amount (GBP)]])</f>
        <v>5</v>
      </c>
      <c r="F415">
        <v>457.06</v>
      </c>
      <c r="G415" t="str">
        <f t="shared" si="6"/>
        <v>Debit</v>
      </c>
      <c r="H415" t="s">
        <v>44</v>
      </c>
      <c r="I415" t="s">
        <v>100</v>
      </c>
      <c r="J415" t="str">
        <f>VLOOKUP(Transaction[[#This Row],[Subcategory]],Data_Validation[#All],3,FALSE)</f>
        <v>EXPENSE</v>
      </c>
    </row>
    <row r="416" spans="1:10" x14ac:dyDescent="0.3">
      <c r="A416" s="1">
        <v>44826</v>
      </c>
      <c r="B416" t="s">
        <v>24</v>
      </c>
      <c r="C416" t="s">
        <v>17</v>
      </c>
      <c r="D416">
        <v>-5</v>
      </c>
      <c r="E416">
        <f>ABS(Transaction[[#This Row],[Amount (GBP)]])</f>
        <v>5</v>
      </c>
      <c r="F416">
        <v>34.65</v>
      </c>
      <c r="G416" t="str">
        <f t="shared" si="6"/>
        <v>Debit</v>
      </c>
      <c r="H416" t="s">
        <v>18</v>
      </c>
      <c r="I416" t="s">
        <v>96</v>
      </c>
      <c r="J416" t="str">
        <f>VLOOKUP(Transaction[[#This Row],[Subcategory]],Data_Validation[#All],3,FALSE)</f>
        <v>EXPENSE</v>
      </c>
    </row>
    <row r="417" spans="1:10" x14ac:dyDescent="0.3">
      <c r="A417" s="1">
        <v>44701</v>
      </c>
      <c r="B417" t="s">
        <v>11</v>
      </c>
      <c r="C417" t="s">
        <v>17</v>
      </c>
      <c r="D417">
        <v>-4.8</v>
      </c>
      <c r="E417">
        <f>ABS(Transaction[[#This Row],[Amount (GBP)]])</f>
        <v>4.8</v>
      </c>
      <c r="F417">
        <v>19.14</v>
      </c>
      <c r="G417" t="str">
        <f t="shared" si="6"/>
        <v>Debit</v>
      </c>
      <c r="H417" t="s">
        <v>18</v>
      </c>
      <c r="I417" t="s">
        <v>96</v>
      </c>
      <c r="J417" t="str">
        <f>VLOOKUP(Transaction[[#This Row],[Subcategory]],Data_Validation[#All],3,FALSE)</f>
        <v>EXPENSE</v>
      </c>
    </row>
    <row r="418" spans="1:10" x14ac:dyDescent="0.3">
      <c r="A418" s="1">
        <v>44575</v>
      </c>
      <c r="B418" t="s">
        <v>34</v>
      </c>
      <c r="C418" t="s">
        <v>17</v>
      </c>
      <c r="D418">
        <v>-4.79</v>
      </c>
      <c r="E418">
        <f>ABS(Transaction[[#This Row],[Amount (GBP)]])</f>
        <v>4.79</v>
      </c>
      <c r="F418">
        <v>142.44999999999999</v>
      </c>
      <c r="G418" t="str">
        <f t="shared" si="6"/>
        <v>Debit</v>
      </c>
      <c r="H418" t="s">
        <v>18</v>
      </c>
      <c r="I418" t="s">
        <v>96</v>
      </c>
      <c r="J418" t="str">
        <f>VLOOKUP(Transaction[[#This Row],[Subcategory]],Data_Validation[#All],3,FALSE)</f>
        <v>EXPENSE</v>
      </c>
    </row>
    <row r="419" spans="1:10" x14ac:dyDescent="0.3">
      <c r="A419" s="1">
        <v>44504</v>
      </c>
      <c r="B419" t="s">
        <v>12</v>
      </c>
      <c r="C419" t="s">
        <v>17</v>
      </c>
      <c r="D419">
        <v>4.5</v>
      </c>
      <c r="E419">
        <f>ABS(Transaction[[#This Row],[Amount (GBP)]])</f>
        <v>4.5</v>
      </c>
      <c r="F419">
        <v>61.01</v>
      </c>
      <c r="G419" t="str">
        <f t="shared" si="6"/>
        <v>credit</v>
      </c>
      <c r="H419" t="s">
        <v>10</v>
      </c>
      <c r="I419" t="s">
        <v>127</v>
      </c>
      <c r="J419" t="str">
        <f>VLOOKUP(Transaction[[#This Row],[Subcategory]],Data_Validation[#All],3,FALSE)</f>
        <v>EXPENSE</v>
      </c>
    </row>
    <row r="420" spans="1:10" x14ac:dyDescent="0.3">
      <c r="A420" s="1">
        <v>44521</v>
      </c>
      <c r="B420" t="s">
        <v>24</v>
      </c>
      <c r="C420" t="s">
        <v>17</v>
      </c>
      <c r="D420">
        <v>-4.5</v>
      </c>
      <c r="E420">
        <f>ABS(Transaction[[#This Row],[Amount (GBP)]])</f>
        <v>4.5</v>
      </c>
      <c r="F420">
        <v>29.44</v>
      </c>
      <c r="G420" t="str">
        <f t="shared" si="6"/>
        <v>Debit</v>
      </c>
      <c r="H420" t="s">
        <v>18</v>
      </c>
      <c r="I420" t="s">
        <v>96</v>
      </c>
      <c r="J420" t="str">
        <f>VLOOKUP(Transaction[[#This Row],[Subcategory]],Data_Validation[#All],3,FALSE)</f>
        <v>EXPENSE</v>
      </c>
    </row>
    <row r="421" spans="1:10" x14ac:dyDescent="0.3">
      <c r="A421" s="1">
        <v>44530</v>
      </c>
      <c r="B421" t="s">
        <v>24</v>
      </c>
      <c r="C421" t="s">
        <v>17</v>
      </c>
      <c r="D421">
        <v>-4.5</v>
      </c>
      <c r="E421">
        <f>ABS(Transaction[[#This Row],[Amount (GBP)]])</f>
        <v>4.5</v>
      </c>
      <c r="F421">
        <v>94.85</v>
      </c>
      <c r="G421" t="str">
        <f t="shared" si="6"/>
        <v>Debit</v>
      </c>
      <c r="H421" t="s">
        <v>18</v>
      </c>
      <c r="I421" t="s">
        <v>96</v>
      </c>
      <c r="J421" t="str">
        <f>VLOOKUP(Transaction[[#This Row],[Subcategory]],Data_Validation[#All],3,FALSE)</f>
        <v>EXPENSE</v>
      </c>
    </row>
    <row r="422" spans="1:10" x14ac:dyDescent="0.3">
      <c r="A422" s="1">
        <v>44532</v>
      </c>
      <c r="B422" t="s">
        <v>24</v>
      </c>
      <c r="C422" t="s">
        <v>17</v>
      </c>
      <c r="D422">
        <v>-4.5</v>
      </c>
      <c r="E422">
        <f>ABS(Transaction[[#This Row],[Amount (GBP)]])</f>
        <v>4.5</v>
      </c>
      <c r="F422">
        <v>74.66</v>
      </c>
      <c r="G422" t="str">
        <f t="shared" si="6"/>
        <v>Debit</v>
      </c>
      <c r="H422" t="s">
        <v>18</v>
      </c>
      <c r="I422" t="s">
        <v>96</v>
      </c>
      <c r="J422" t="str">
        <f>VLOOKUP(Transaction[[#This Row],[Subcategory]],Data_Validation[#All],3,FALSE)</f>
        <v>EXPENSE</v>
      </c>
    </row>
    <row r="423" spans="1:10" x14ac:dyDescent="0.3">
      <c r="A423" s="1">
        <v>44533</v>
      </c>
      <c r="B423" t="s">
        <v>24</v>
      </c>
      <c r="C423" t="s">
        <v>17</v>
      </c>
      <c r="D423">
        <v>-4.5</v>
      </c>
      <c r="E423">
        <f>ABS(Transaction[[#This Row],[Amount (GBP)]])</f>
        <v>4.5</v>
      </c>
      <c r="F423">
        <v>280.54000000000002</v>
      </c>
      <c r="G423" t="str">
        <f t="shared" si="6"/>
        <v>Debit</v>
      </c>
      <c r="H423" t="s">
        <v>18</v>
      </c>
      <c r="I423" t="s">
        <v>96</v>
      </c>
      <c r="J423" t="str">
        <f>VLOOKUP(Transaction[[#This Row],[Subcategory]],Data_Validation[#All],3,FALSE)</f>
        <v>EXPENSE</v>
      </c>
    </row>
    <row r="424" spans="1:10" x14ac:dyDescent="0.3">
      <c r="A424" s="1">
        <v>44535</v>
      </c>
      <c r="B424" t="s">
        <v>24</v>
      </c>
      <c r="C424" t="s">
        <v>17</v>
      </c>
      <c r="D424">
        <v>-4.5</v>
      </c>
      <c r="E424">
        <f>ABS(Transaction[[#This Row],[Amount (GBP)]])</f>
        <v>4.5</v>
      </c>
      <c r="F424">
        <v>270.05</v>
      </c>
      <c r="G424" t="str">
        <f t="shared" si="6"/>
        <v>Debit</v>
      </c>
      <c r="H424" t="s">
        <v>18</v>
      </c>
      <c r="I424" t="s">
        <v>96</v>
      </c>
      <c r="J424" t="str">
        <f>VLOOKUP(Transaction[[#This Row],[Subcategory]],Data_Validation[#All],3,FALSE)</f>
        <v>EXPENSE</v>
      </c>
    </row>
    <row r="425" spans="1:10" x14ac:dyDescent="0.3">
      <c r="A425" s="1">
        <v>44536</v>
      </c>
      <c r="B425" t="s">
        <v>24</v>
      </c>
      <c r="C425" t="s">
        <v>17</v>
      </c>
      <c r="D425">
        <v>-4.5</v>
      </c>
      <c r="E425">
        <f>ABS(Transaction[[#This Row],[Amount (GBP)]])</f>
        <v>4.5</v>
      </c>
      <c r="F425">
        <v>163.56</v>
      </c>
      <c r="G425" t="str">
        <f t="shared" si="6"/>
        <v>Debit</v>
      </c>
      <c r="H425" t="s">
        <v>18</v>
      </c>
      <c r="I425" t="s">
        <v>96</v>
      </c>
      <c r="J425" t="str">
        <f>VLOOKUP(Transaction[[#This Row],[Subcategory]],Data_Validation[#All],3,FALSE)</f>
        <v>EXPENSE</v>
      </c>
    </row>
    <row r="426" spans="1:10" x14ac:dyDescent="0.3">
      <c r="A426" s="1">
        <v>44538</v>
      </c>
      <c r="B426" t="s">
        <v>24</v>
      </c>
      <c r="C426" t="s">
        <v>17</v>
      </c>
      <c r="D426">
        <v>-4.5</v>
      </c>
      <c r="E426">
        <f>ABS(Transaction[[#This Row],[Amount (GBP)]])</f>
        <v>4.5</v>
      </c>
      <c r="F426">
        <v>138.81</v>
      </c>
      <c r="G426" t="str">
        <f t="shared" si="6"/>
        <v>Debit</v>
      </c>
      <c r="H426" t="s">
        <v>18</v>
      </c>
      <c r="I426" t="s">
        <v>96</v>
      </c>
      <c r="J426" t="str">
        <f>VLOOKUP(Transaction[[#This Row],[Subcategory]],Data_Validation[#All],3,FALSE)</f>
        <v>EXPENSE</v>
      </c>
    </row>
    <row r="427" spans="1:10" x14ac:dyDescent="0.3">
      <c r="A427" s="1">
        <v>44539</v>
      </c>
      <c r="B427" t="s">
        <v>24</v>
      </c>
      <c r="C427" t="s">
        <v>17</v>
      </c>
      <c r="D427">
        <v>-4.5</v>
      </c>
      <c r="E427">
        <f>ABS(Transaction[[#This Row],[Amount (GBP)]])</f>
        <v>4.5</v>
      </c>
      <c r="F427">
        <v>116.22</v>
      </c>
      <c r="G427" t="str">
        <f t="shared" si="6"/>
        <v>Debit</v>
      </c>
      <c r="H427" t="s">
        <v>18</v>
      </c>
      <c r="I427" t="s">
        <v>96</v>
      </c>
      <c r="J427" t="str">
        <f>VLOOKUP(Transaction[[#This Row],[Subcategory]],Data_Validation[#All],3,FALSE)</f>
        <v>EXPENSE</v>
      </c>
    </row>
    <row r="428" spans="1:10" x14ac:dyDescent="0.3">
      <c r="A428" s="1">
        <v>44541</v>
      </c>
      <c r="B428" t="s">
        <v>24</v>
      </c>
      <c r="C428" t="s">
        <v>17</v>
      </c>
      <c r="D428">
        <v>-4.5</v>
      </c>
      <c r="E428">
        <f>ABS(Transaction[[#This Row],[Amount (GBP)]])</f>
        <v>4.5</v>
      </c>
      <c r="F428">
        <v>70.540000000000006</v>
      </c>
      <c r="G428" t="str">
        <f t="shared" si="6"/>
        <v>Debit</v>
      </c>
      <c r="H428" t="s">
        <v>18</v>
      </c>
      <c r="I428" t="s">
        <v>96</v>
      </c>
      <c r="J428" t="str">
        <f>VLOOKUP(Transaction[[#This Row],[Subcategory]],Data_Validation[#All],3,FALSE)</f>
        <v>EXPENSE</v>
      </c>
    </row>
    <row r="429" spans="1:10" x14ac:dyDescent="0.3">
      <c r="A429" s="1">
        <v>44542</v>
      </c>
      <c r="B429" t="s">
        <v>24</v>
      </c>
      <c r="C429" t="s">
        <v>17</v>
      </c>
      <c r="D429">
        <v>-4.5</v>
      </c>
      <c r="E429">
        <f>ABS(Transaction[[#This Row],[Amount (GBP)]])</f>
        <v>4.5</v>
      </c>
      <c r="F429">
        <v>66.040000000000006</v>
      </c>
      <c r="G429" t="str">
        <f t="shared" si="6"/>
        <v>Debit</v>
      </c>
      <c r="H429" t="s">
        <v>18</v>
      </c>
      <c r="I429" t="s">
        <v>96</v>
      </c>
      <c r="J429" t="str">
        <f>VLOOKUP(Transaction[[#This Row],[Subcategory]],Data_Validation[#All],3,FALSE)</f>
        <v>EXPENSE</v>
      </c>
    </row>
    <row r="430" spans="1:10" x14ac:dyDescent="0.3">
      <c r="A430" s="1">
        <v>44544</v>
      </c>
      <c r="B430" t="s">
        <v>24</v>
      </c>
      <c r="C430" t="s">
        <v>17</v>
      </c>
      <c r="D430">
        <v>-4.5</v>
      </c>
      <c r="E430">
        <f>ABS(Transaction[[#This Row],[Amount (GBP)]])</f>
        <v>4.5</v>
      </c>
      <c r="F430">
        <v>38.57</v>
      </c>
      <c r="G430" t="str">
        <f t="shared" si="6"/>
        <v>Debit</v>
      </c>
      <c r="H430" t="s">
        <v>18</v>
      </c>
      <c r="I430" t="s">
        <v>96</v>
      </c>
      <c r="J430" t="str">
        <f>VLOOKUP(Transaction[[#This Row],[Subcategory]],Data_Validation[#All],3,FALSE)</f>
        <v>EXPENSE</v>
      </c>
    </row>
    <row r="431" spans="1:10" x14ac:dyDescent="0.3">
      <c r="A431" s="1">
        <v>44546</v>
      </c>
      <c r="B431" t="s">
        <v>24</v>
      </c>
      <c r="C431" t="s">
        <v>17</v>
      </c>
      <c r="D431">
        <v>-4.5</v>
      </c>
      <c r="E431">
        <f>ABS(Transaction[[#This Row],[Amount (GBP)]])</f>
        <v>4.5</v>
      </c>
      <c r="F431">
        <v>27.09</v>
      </c>
      <c r="G431" t="str">
        <f t="shared" si="6"/>
        <v>Debit</v>
      </c>
      <c r="H431" t="s">
        <v>18</v>
      </c>
      <c r="I431" t="s">
        <v>96</v>
      </c>
      <c r="J431" t="str">
        <f>VLOOKUP(Transaction[[#This Row],[Subcategory]],Data_Validation[#All],3,FALSE)</f>
        <v>EXPENSE</v>
      </c>
    </row>
    <row r="432" spans="1:10" x14ac:dyDescent="0.3">
      <c r="A432" s="1">
        <v>44547</v>
      </c>
      <c r="B432" t="s">
        <v>24</v>
      </c>
      <c r="C432" t="s">
        <v>17</v>
      </c>
      <c r="D432">
        <v>-4.5</v>
      </c>
      <c r="E432">
        <f>ABS(Transaction[[#This Row],[Amount (GBP)]])</f>
        <v>4.5</v>
      </c>
      <c r="F432">
        <v>40.6</v>
      </c>
      <c r="G432" t="str">
        <f t="shared" si="6"/>
        <v>Debit</v>
      </c>
      <c r="H432" t="s">
        <v>18</v>
      </c>
      <c r="I432" t="s">
        <v>96</v>
      </c>
      <c r="J432" t="str">
        <f>VLOOKUP(Transaction[[#This Row],[Subcategory]],Data_Validation[#All],3,FALSE)</f>
        <v>EXPENSE</v>
      </c>
    </row>
    <row r="433" spans="1:10" x14ac:dyDescent="0.3">
      <c r="A433" s="1">
        <v>44548</v>
      </c>
      <c r="B433" t="s">
        <v>37</v>
      </c>
      <c r="C433" t="s">
        <v>17</v>
      </c>
      <c r="D433">
        <v>-4.5</v>
      </c>
      <c r="E433">
        <f>ABS(Transaction[[#This Row],[Amount (GBP)]])</f>
        <v>4.5</v>
      </c>
      <c r="F433">
        <v>30.21</v>
      </c>
      <c r="G433" t="str">
        <f t="shared" si="6"/>
        <v>Debit</v>
      </c>
      <c r="H433" t="s">
        <v>52</v>
      </c>
      <c r="I433" t="s">
        <v>99</v>
      </c>
      <c r="J433" t="str">
        <f>VLOOKUP(Transaction[[#This Row],[Subcategory]],Data_Validation[#All],3,FALSE)</f>
        <v>EXPENSE</v>
      </c>
    </row>
    <row r="434" spans="1:10" x14ac:dyDescent="0.3">
      <c r="A434" s="1">
        <v>44551</v>
      </c>
      <c r="B434" t="s">
        <v>11</v>
      </c>
      <c r="C434" t="s">
        <v>17</v>
      </c>
      <c r="D434">
        <v>-4.5</v>
      </c>
      <c r="E434">
        <f>ABS(Transaction[[#This Row],[Amount (GBP)]])</f>
        <v>4.5</v>
      </c>
      <c r="F434">
        <v>93.73</v>
      </c>
      <c r="G434" t="str">
        <f t="shared" si="6"/>
        <v>Debit</v>
      </c>
      <c r="H434" t="s">
        <v>18</v>
      </c>
      <c r="I434" t="s">
        <v>96</v>
      </c>
      <c r="J434" t="str">
        <f>VLOOKUP(Transaction[[#This Row],[Subcategory]],Data_Validation[#All],3,FALSE)</f>
        <v>EXPENSE</v>
      </c>
    </row>
    <row r="435" spans="1:10" x14ac:dyDescent="0.3">
      <c r="A435" s="1">
        <v>44552</v>
      </c>
      <c r="B435" t="s">
        <v>24</v>
      </c>
      <c r="C435" t="s">
        <v>17</v>
      </c>
      <c r="D435">
        <v>-4.5</v>
      </c>
      <c r="E435">
        <f>ABS(Transaction[[#This Row],[Amount (GBP)]])</f>
        <v>4.5</v>
      </c>
      <c r="F435">
        <v>58.26</v>
      </c>
      <c r="G435" t="str">
        <f t="shared" si="6"/>
        <v>Debit</v>
      </c>
      <c r="H435" t="s">
        <v>18</v>
      </c>
      <c r="I435" t="s">
        <v>96</v>
      </c>
      <c r="J435" t="str">
        <f>VLOOKUP(Transaction[[#This Row],[Subcategory]],Data_Validation[#All],3,FALSE)</f>
        <v>EXPENSE</v>
      </c>
    </row>
    <row r="436" spans="1:10" x14ac:dyDescent="0.3">
      <c r="A436" s="1">
        <v>44554</v>
      </c>
      <c r="B436" t="s">
        <v>24</v>
      </c>
      <c r="C436" t="s">
        <v>17</v>
      </c>
      <c r="D436">
        <v>-4.5</v>
      </c>
      <c r="E436">
        <f>ABS(Transaction[[#This Row],[Amount (GBP)]])</f>
        <v>4.5</v>
      </c>
      <c r="F436">
        <v>53.58</v>
      </c>
      <c r="G436" t="str">
        <f t="shared" si="6"/>
        <v>Debit</v>
      </c>
      <c r="H436" t="s">
        <v>18</v>
      </c>
      <c r="I436" t="s">
        <v>96</v>
      </c>
      <c r="J436" t="str">
        <f>VLOOKUP(Transaction[[#This Row],[Subcategory]],Data_Validation[#All],3,FALSE)</f>
        <v>EXPENSE</v>
      </c>
    </row>
    <row r="437" spans="1:10" x14ac:dyDescent="0.3">
      <c r="A437" s="1">
        <v>44555</v>
      </c>
      <c r="B437" t="s">
        <v>24</v>
      </c>
      <c r="C437" t="s">
        <v>17</v>
      </c>
      <c r="D437">
        <v>-4.5</v>
      </c>
      <c r="E437">
        <f>ABS(Transaction[[#This Row],[Amount (GBP)]])</f>
        <v>4.5</v>
      </c>
      <c r="F437">
        <v>49.08</v>
      </c>
      <c r="G437" t="str">
        <f t="shared" si="6"/>
        <v>Debit</v>
      </c>
      <c r="H437" t="s">
        <v>18</v>
      </c>
      <c r="I437" t="s">
        <v>96</v>
      </c>
      <c r="J437" t="str">
        <f>VLOOKUP(Transaction[[#This Row],[Subcategory]],Data_Validation[#All],3,FALSE)</f>
        <v>EXPENSE</v>
      </c>
    </row>
    <row r="438" spans="1:10" x14ac:dyDescent="0.3">
      <c r="A438" s="1">
        <v>44569</v>
      </c>
      <c r="B438" t="s">
        <v>24</v>
      </c>
      <c r="C438" t="s">
        <v>17</v>
      </c>
      <c r="D438">
        <v>-4.5</v>
      </c>
      <c r="E438">
        <f>ABS(Transaction[[#This Row],[Amount (GBP)]])</f>
        <v>4.5</v>
      </c>
      <c r="F438">
        <v>73.260000000000005</v>
      </c>
      <c r="G438" t="str">
        <f t="shared" si="6"/>
        <v>Debit</v>
      </c>
      <c r="H438" t="s">
        <v>18</v>
      </c>
      <c r="I438" t="s">
        <v>96</v>
      </c>
      <c r="J438" t="str">
        <f>VLOOKUP(Transaction[[#This Row],[Subcategory]],Data_Validation[#All],3,FALSE)</f>
        <v>EXPENSE</v>
      </c>
    </row>
    <row r="439" spans="1:10" x14ac:dyDescent="0.3">
      <c r="A439" s="1">
        <v>44577</v>
      </c>
      <c r="B439" t="s">
        <v>24</v>
      </c>
      <c r="C439" t="s">
        <v>17</v>
      </c>
      <c r="D439">
        <v>-4.5</v>
      </c>
      <c r="E439">
        <f>ABS(Transaction[[#This Row],[Amount (GBP)]])</f>
        <v>4.5</v>
      </c>
      <c r="F439">
        <v>120.38</v>
      </c>
      <c r="G439" t="str">
        <f t="shared" si="6"/>
        <v>Debit</v>
      </c>
      <c r="H439" t="s">
        <v>18</v>
      </c>
      <c r="I439" t="s">
        <v>96</v>
      </c>
      <c r="J439" t="str">
        <f>VLOOKUP(Transaction[[#This Row],[Subcategory]],Data_Validation[#All],3,FALSE)</f>
        <v>EXPENSE</v>
      </c>
    </row>
    <row r="440" spans="1:10" x14ac:dyDescent="0.3">
      <c r="A440" s="1">
        <v>44579</v>
      </c>
      <c r="B440" t="s">
        <v>24</v>
      </c>
      <c r="C440" t="s">
        <v>17</v>
      </c>
      <c r="D440">
        <v>-4.5</v>
      </c>
      <c r="E440">
        <f>ABS(Transaction[[#This Row],[Amount (GBP)]])</f>
        <v>4.5</v>
      </c>
      <c r="F440">
        <v>101.54</v>
      </c>
      <c r="G440" t="str">
        <f t="shared" si="6"/>
        <v>Debit</v>
      </c>
      <c r="H440" t="s">
        <v>18</v>
      </c>
      <c r="I440" t="s">
        <v>96</v>
      </c>
      <c r="J440" t="str">
        <f>VLOOKUP(Transaction[[#This Row],[Subcategory]],Data_Validation[#All],3,FALSE)</f>
        <v>EXPENSE</v>
      </c>
    </row>
    <row r="441" spans="1:10" x14ac:dyDescent="0.3">
      <c r="A441" s="1">
        <v>44582</v>
      </c>
      <c r="B441" t="s">
        <v>24</v>
      </c>
      <c r="C441" t="s">
        <v>17</v>
      </c>
      <c r="D441">
        <v>-4.5</v>
      </c>
      <c r="E441">
        <f>ABS(Transaction[[#This Row],[Amount (GBP)]])</f>
        <v>4.5</v>
      </c>
      <c r="F441">
        <v>73.95</v>
      </c>
      <c r="G441" t="str">
        <f t="shared" si="6"/>
        <v>Debit</v>
      </c>
      <c r="H441" t="s">
        <v>18</v>
      </c>
      <c r="I441" t="s">
        <v>96</v>
      </c>
      <c r="J441" t="str">
        <f>VLOOKUP(Transaction[[#This Row],[Subcategory]],Data_Validation[#All],3,FALSE)</f>
        <v>EXPENSE</v>
      </c>
    </row>
    <row r="442" spans="1:10" x14ac:dyDescent="0.3">
      <c r="A442" s="1">
        <v>44583</v>
      </c>
      <c r="B442" t="s">
        <v>24</v>
      </c>
      <c r="C442" t="s">
        <v>17</v>
      </c>
      <c r="D442">
        <v>-4.5</v>
      </c>
      <c r="E442">
        <f>ABS(Transaction[[#This Row],[Amount (GBP)]])</f>
        <v>4.5</v>
      </c>
      <c r="F442">
        <v>49.9</v>
      </c>
      <c r="G442" t="str">
        <f t="shared" si="6"/>
        <v>Debit</v>
      </c>
      <c r="H442" t="s">
        <v>18</v>
      </c>
      <c r="I442" t="s">
        <v>96</v>
      </c>
      <c r="J442" t="str">
        <f>VLOOKUP(Transaction[[#This Row],[Subcategory]],Data_Validation[#All],3,FALSE)</f>
        <v>EXPENSE</v>
      </c>
    </row>
    <row r="443" spans="1:10" x14ac:dyDescent="0.3">
      <c r="A443" s="1">
        <v>44584</v>
      </c>
      <c r="B443" t="s">
        <v>46</v>
      </c>
      <c r="C443" t="s">
        <v>17</v>
      </c>
      <c r="D443">
        <v>-4.5</v>
      </c>
      <c r="E443">
        <f>ABS(Transaction[[#This Row],[Amount (GBP)]])</f>
        <v>4.5</v>
      </c>
      <c r="F443">
        <v>45.4</v>
      </c>
      <c r="G443" t="str">
        <f t="shared" si="6"/>
        <v>Debit</v>
      </c>
      <c r="H443" t="s">
        <v>52</v>
      </c>
      <c r="I443" t="s">
        <v>99</v>
      </c>
      <c r="J443" t="str">
        <f>VLOOKUP(Transaction[[#This Row],[Subcategory]],Data_Validation[#All],3,FALSE)</f>
        <v>EXPENSE</v>
      </c>
    </row>
    <row r="444" spans="1:10" x14ac:dyDescent="0.3">
      <c r="A444" s="1">
        <v>44590</v>
      </c>
      <c r="B444" t="s">
        <v>24</v>
      </c>
      <c r="C444" t="s">
        <v>17</v>
      </c>
      <c r="D444">
        <v>-4.5</v>
      </c>
      <c r="E444">
        <f>ABS(Transaction[[#This Row],[Amount (GBP)]])</f>
        <v>4.5</v>
      </c>
      <c r="F444">
        <v>44.99</v>
      </c>
      <c r="G444" t="str">
        <f t="shared" si="6"/>
        <v>Debit</v>
      </c>
      <c r="H444" t="s">
        <v>18</v>
      </c>
      <c r="I444" t="s">
        <v>96</v>
      </c>
      <c r="J444" t="str">
        <f>VLOOKUP(Transaction[[#This Row],[Subcategory]],Data_Validation[#All],3,FALSE)</f>
        <v>EXPENSE</v>
      </c>
    </row>
    <row r="445" spans="1:10" x14ac:dyDescent="0.3">
      <c r="A445" s="1">
        <v>44592</v>
      </c>
      <c r="B445" t="s">
        <v>24</v>
      </c>
      <c r="C445" t="s">
        <v>17</v>
      </c>
      <c r="D445">
        <v>-4.5</v>
      </c>
      <c r="E445">
        <f>ABS(Transaction[[#This Row],[Amount (GBP)]])</f>
        <v>4.5</v>
      </c>
      <c r="F445">
        <v>24.51</v>
      </c>
      <c r="G445" t="str">
        <f t="shared" si="6"/>
        <v>Debit</v>
      </c>
      <c r="H445" t="s">
        <v>18</v>
      </c>
      <c r="I445" t="s">
        <v>96</v>
      </c>
      <c r="J445" t="str">
        <f>VLOOKUP(Transaction[[#This Row],[Subcategory]],Data_Validation[#All],3,FALSE)</f>
        <v>EXPENSE</v>
      </c>
    </row>
    <row r="446" spans="1:10" x14ac:dyDescent="0.3">
      <c r="A446" s="1">
        <v>44594</v>
      </c>
      <c r="B446" t="s">
        <v>24</v>
      </c>
      <c r="C446" t="s">
        <v>17</v>
      </c>
      <c r="D446">
        <v>-4.5</v>
      </c>
      <c r="E446">
        <f>ABS(Transaction[[#This Row],[Amount (GBP)]])</f>
        <v>4.5</v>
      </c>
      <c r="F446">
        <v>0.02</v>
      </c>
      <c r="G446" t="str">
        <f t="shared" si="6"/>
        <v>Debit</v>
      </c>
      <c r="H446" t="s">
        <v>18</v>
      </c>
      <c r="I446" t="s">
        <v>96</v>
      </c>
      <c r="J446" t="str">
        <f>VLOOKUP(Transaction[[#This Row],[Subcategory]],Data_Validation[#All],3,FALSE)</f>
        <v>EXPENSE</v>
      </c>
    </row>
    <row r="447" spans="1:10" x14ac:dyDescent="0.3">
      <c r="A447" s="1">
        <v>44598</v>
      </c>
      <c r="B447" t="s">
        <v>24</v>
      </c>
      <c r="C447" t="s">
        <v>17</v>
      </c>
      <c r="D447">
        <v>-4.5</v>
      </c>
      <c r="E447">
        <f>ABS(Transaction[[#This Row],[Amount (GBP)]])</f>
        <v>4.5</v>
      </c>
      <c r="F447">
        <v>8.86</v>
      </c>
      <c r="G447" t="str">
        <f t="shared" si="6"/>
        <v>Debit</v>
      </c>
      <c r="H447" t="s">
        <v>18</v>
      </c>
      <c r="I447" t="s">
        <v>96</v>
      </c>
      <c r="J447" t="str">
        <f>VLOOKUP(Transaction[[#This Row],[Subcategory]],Data_Validation[#All],3,FALSE)</f>
        <v>EXPENSE</v>
      </c>
    </row>
    <row r="448" spans="1:10" x14ac:dyDescent="0.3">
      <c r="A448" s="1">
        <v>44616</v>
      </c>
      <c r="B448" t="s">
        <v>24</v>
      </c>
      <c r="C448" t="s">
        <v>17</v>
      </c>
      <c r="D448">
        <v>-4.5</v>
      </c>
      <c r="E448">
        <f>ABS(Transaction[[#This Row],[Amount (GBP)]])</f>
        <v>4.5</v>
      </c>
      <c r="F448">
        <v>31.8</v>
      </c>
      <c r="G448" t="str">
        <f t="shared" si="6"/>
        <v>Debit</v>
      </c>
      <c r="H448" t="s">
        <v>18</v>
      </c>
      <c r="I448" t="s">
        <v>96</v>
      </c>
      <c r="J448" t="str">
        <f>VLOOKUP(Transaction[[#This Row],[Subcategory]],Data_Validation[#All],3,FALSE)</f>
        <v>EXPENSE</v>
      </c>
    </row>
    <row r="449" spans="1:10" x14ac:dyDescent="0.3">
      <c r="A449" s="1">
        <v>44632</v>
      </c>
      <c r="B449" t="s">
        <v>24</v>
      </c>
      <c r="C449" t="s">
        <v>17</v>
      </c>
      <c r="D449">
        <v>-4.5</v>
      </c>
      <c r="E449">
        <f>ABS(Transaction[[#This Row],[Amount (GBP)]])</f>
        <v>4.5</v>
      </c>
      <c r="F449">
        <v>121.4</v>
      </c>
      <c r="G449" t="str">
        <f t="shared" si="6"/>
        <v>Debit</v>
      </c>
      <c r="H449" t="s">
        <v>18</v>
      </c>
      <c r="I449" t="s">
        <v>96</v>
      </c>
      <c r="J449" t="str">
        <f>VLOOKUP(Transaction[[#This Row],[Subcategory]],Data_Validation[#All],3,FALSE)</f>
        <v>EXPENSE</v>
      </c>
    </row>
    <row r="450" spans="1:10" x14ac:dyDescent="0.3">
      <c r="A450" s="1">
        <v>44634</v>
      </c>
      <c r="B450" t="s">
        <v>24</v>
      </c>
      <c r="C450" t="s">
        <v>17</v>
      </c>
      <c r="D450">
        <v>-4.5</v>
      </c>
      <c r="E450">
        <f>ABS(Transaction[[#This Row],[Amount (GBP)]])</f>
        <v>4.5</v>
      </c>
      <c r="F450">
        <v>116.9</v>
      </c>
      <c r="G450" t="str">
        <f t="shared" ref="G450:G513" si="7">IF(SIGN(D450)&lt;0,"Debit","credit")</f>
        <v>Debit</v>
      </c>
      <c r="H450" t="s">
        <v>18</v>
      </c>
      <c r="I450" t="s">
        <v>96</v>
      </c>
      <c r="J450" t="str">
        <f>VLOOKUP(Transaction[[#This Row],[Subcategory]],Data_Validation[#All],3,FALSE)</f>
        <v>EXPENSE</v>
      </c>
    </row>
    <row r="451" spans="1:10" x14ac:dyDescent="0.3">
      <c r="A451" s="1">
        <v>44637</v>
      </c>
      <c r="B451" t="s">
        <v>24</v>
      </c>
      <c r="C451" t="s">
        <v>17</v>
      </c>
      <c r="D451">
        <v>-4.5</v>
      </c>
      <c r="E451">
        <f>ABS(Transaction[[#This Row],[Amount (GBP)]])</f>
        <v>4.5</v>
      </c>
      <c r="F451">
        <v>88.47</v>
      </c>
      <c r="G451" t="str">
        <f t="shared" si="7"/>
        <v>Debit</v>
      </c>
      <c r="H451" t="s">
        <v>18</v>
      </c>
      <c r="I451" t="s">
        <v>96</v>
      </c>
      <c r="J451" t="str">
        <f>VLOOKUP(Transaction[[#This Row],[Subcategory]],Data_Validation[#All],3,FALSE)</f>
        <v>EXPENSE</v>
      </c>
    </row>
    <row r="452" spans="1:10" x14ac:dyDescent="0.3">
      <c r="A452" s="1">
        <v>44639</v>
      </c>
      <c r="B452" t="s">
        <v>24</v>
      </c>
      <c r="C452" t="s">
        <v>17</v>
      </c>
      <c r="D452">
        <v>-4.5</v>
      </c>
      <c r="E452">
        <f>ABS(Transaction[[#This Row],[Amount (GBP)]])</f>
        <v>4.5</v>
      </c>
      <c r="F452">
        <v>77.17</v>
      </c>
      <c r="G452" t="str">
        <f t="shared" si="7"/>
        <v>Debit</v>
      </c>
      <c r="H452" t="s">
        <v>18</v>
      </c>
      <c r="I452" t="s">
        <v>96</v>
      </c>
      <c r="J452" t="str">
        <f>VLOOKUP(Transaction[[#This Row],[Subcategory]],Data_Validation[#All],3,FALSE)</f>
        <v>EXPENSE</v>
      </c>
    </row>
    <row r="453" spans="1:10" x14ac:dyDescent="0.3">
      <c r="A453" s="1">
        <v>44640</v>
      </c>
      <c r="B453" t="s">
        <v>24</v>
      </c>
      <c r="C453" t="s">
        <v>17</v>
      </c>
      <c r="D453">
        <v>-4.5</v>
      </c>
      <c r="E453">
        <f>ABS(Transaction[[#This Row],[Amount (GBP)]])</f>
        <v>4.5</v>
      </c>
      <c r="F453">
        <v>67.67</v>
      </c>
      <c r="G453" t="str">
        <f t="shared" si="7"/>
        <v>Debit</v>
      </c>
      <c r="H453" t="s">
        <v>18</v>
      </c>
      <c r="I453" t="s">
        <v>96</v>
      </c>
      <c r="J453" t="str">
        <f>VLOOKUP(Transaction[[#This Row],[Subcategory]],Data_Validation[#All],3,FALSE)</f>
        <v>EXPENSE</v>
      </c>
    </row>
    <row r="454" spans="1:10" x14ac:dyDescent="0.3">
      <c r="A454" s="1">
        <v>44641</v>
      </c>
      <c r="B454" t="s">
        <v>60</v>
      </c>
      <c r="C454" t="s">
        <v>17</v>
      </c>
      <c r="D454">
        <v>-4.5</v>
      </c>
      <c r="E454">
        <f>ABS(Transaction[[#This Row],[Amount (GBP)]])</f>
        <v>4.5</v>
      </c>
      <c r="F454">
        <v>55.57</v>
      </c>
      <c r="G454" t="str">
        <f t="shared" si="7"/>
        <v>Debit</v>
      </c>
      <c r="H454" t="s">
        <v>18</v>
      </c>
      <c r="I454" t="s">
        <v>96</v>
      </c>
      <c r="J454" t="str">
        <f>VLOOKUP(Transaction[[#This Row],[Subcategory]],Data_Validation[#All],3,FALSE)</f>
        <v>EXPENSE</v>
      </c>
    </row>
    <row r="455" spans="1:10" x14ac:dyDescent="0.3">
      <c r="A455" s="1">
        <v>44642</v>
      </c>
      <c r="B455" t="s">
        <v>24</v>
      </c>
      <c r="C455" t="s">
        <v>17</v>
      </c>
      <c r="D455">
        <v>-4.5</v>
      </c>
      <c r="E455">
        <f>ABS(Transaction[[#This Row],[Amount (GBP)]])</f>
        <v>4.5</v>
      </c>
      <c r="F455">
        <v>49.96</v>
      </c>
      <c r="G455" t="str">
        <f t="shared" si="7"/>
        <v>Debit</v>
      </c>
      <c r="H455" t="s">
        <v>18</v>
      </c>
      <c r="I455" t="s">
        <v>96</v>
      </c>
      <c r="J455" t="str">
        <f>VLOOKUP(Transaction[[#This Row],[Subcategory]],Data_Validation[#All],3,FALSE)</f>
        <v>EXPENSE</v>
      </c>
    </row>
    <row r="456" spans="1:10" x14ac:dyDescent="0.3">
      <c r="A456" s="1">
        <v>44646</v>
      </c>
      <c r="B456" t="s">
        <v>24</v>
      </c>
      <c r="C456" t="s">
        <v>17</v>
      </c>
      <c r="D456">
        <v>-4.5</v>
      </c>
      <c r="E456">
        <f>ABS(Transaction[[#This Row],[Amount (GBP)]])</f>
        <v>4.5</v>
      </c>
      <c r="F456">
        <v>24.95</v>
      </c>
      <c r="G456" t="str">
        <f t="shared" si="7"/>
        <v>Debit</v>
      </c>
      <c r="H456" t="s">
        <v>18</v>
      </c>
      <c r="I456" t="s">
        <v>96</v>
      </c>
      <c r="J456" t="str">
        <f>VLOOKUP(Transaction[[#This Row],[Subcategory]],Data_Validation[#All],3,FALSE)</f>
        <v>EXPENSE</v>
      </c>
    </row>
    <row r="457" spans="1:10" x14ac:dyDescent="0.3">
      <c r="A457" s="1">
        <v>44648</v>
      </c>
      <c r="B457" t="s">
        <v>24</v>
      </c>
      <c r="C457" t="s">
        <v>17</v>
      </c>
      <c r="D457">
        <v>-4.5</v>
      </c>
      <c r="E457">
        <f>ABS(Transaction[[#This Row],[Amount (GBP)]])</f>
        <v>4.5</v>
      </c>
      <c r="F457">
        <v>20.45</v>
      </c>
      <c r="G457" t="str">
        <f t="shared" si="7"/>
        <v>Debit</v>
      </c>
      <c r="H457" t="s">
        <v>18</v>
      </c>
      <c r="I457" t="s">
        <v>96</v>
      </c>
      <c r="J457" t="str">
        <f>VLOOKUP(Transaction[[#This Row],[Subcategory]],Data_Validation[#All],3,FALSE)</f>
        <v>EXPENSE</v>
      </c>
    </row>
    <row r="458" spans="1:10" x14ac:dyDescent="0.3">
      <c r="A458" s="1">
        <v>44650</v>
      </c>
      <c r="B458" t="s">
        <v>24</v>
      </c>
      <c r="C458" t="s">
        <v>17</v>
      </c>
      <c r="D458">
        <v>-4.5</v>
      </c>
      <c r="E458">
        <f>ABS(Transaction[[#This Row],[Amount (GBP)]])</f>
        <v>4.5</v>
      </c>
      <c r="F458">
        <v>9.26</v>
      </c>
      <c r="G458" t="str">
        <f t="shared" si="7"/>
        <v>Debit</v>
      </c>
      <c r="H458" t="s">
        <v>18</v>
      </c>
      <c r="I458" t="s">
        <v>96</v>
      </c>
      <c r="J458" t="str">
        <f>VLOOKUP(Transaction[[#This Row],[Subcategory]],Data_Validation[#All],3,FALSE)</f>
        <v>EXPENSE</v>
      </c>
    </row>
    <row r="459" spans="1:10" x14ac:dyDescent="0.3">
      <c r="A459" s="1">
        <v>44655</v>
      </c>
      <c r="B459" t="s">
        <v>24</v>
      </c>
      <c r="C459" t="s">
        <v>17</v>
      </c>
      <c r="D459">
        <v>-4.5</v>
      </c>
      <c r="E459">
        <f>ABS(Transaction[[#This Row],[Amount (GBP)]])</f>
        <v>4.5</v>
      </c>
      <c r="F459">
        <v>446.87</v>
      </c>
      <c r="G459" t="str">
        <f t="shared" si="7"/>
        <v>Debit</v>
      </c>
      <c r="H459" t="s">
        <v>18</v>
      </c>
      <c r="I459" t="s">
        <v>96</v>
      </c>
      <c r="J459" t="str">
        <f>VLOOKUP(Transaction[[#This Row],[Subcategory]],Data_Validation[#All],3,FALSE)</f>
        <v>EXPENSE</v>
      </c>
    </row>
    <row r="460" spans="1:10" x14ac:dyDescent="0.3">
      <c r="A460" s="1">
        <v>44657</v>
      </c>
      <c r="B460" t="s">
        <v>24</v>
      </c>
      <c r="C460" t="s">
        <v>17</v>
      </c>
      <c r="D460">
        <v>-4.5</v>
      </c>
      <c r="E460">
        <f>ABS(Transaction[[#This Row],[Amount (GBP)]])</f>
        <v>4.5</v>
      </c>
      <c r="F460">
        <v>395.59</v>
      </c>
      <c r="G460" t="str">
        <f t="shared" si="7"/>
        <v>Debit</v>
      </c>
      <c r="H460" t="s">
        <v>18</v>
      </c>
      <c r="I460" t="s">
        <v>96</v>
      </c>
      <c r="J460" t="str">
        <f>VLOOKUP(Transaction[[#This Row],[Subcategory]],Data_Validation[#All],3,FALSE)</f>
        <v>EXPENSE</v>
      </c>
    </row>
    <row r="461" spans="1:10" x14ac:dyDescent="0.3">
      <c r="A461" s="1">
        <v>44659</v>
      </c>
      <c r="B461" t="s">
        <v>24</v>
      </c>
      <c r="C461" t="s">
        <v>17</v>
      </c>
      <c r="D461">
        <v>-4.5</v>
      </c>
      <c r="E461">
        <f>ABS(Transaction[[#This Row],[Amount (GBP)]])</f>
        <v>4.5</v>
      </c>
      <c r="F461">
        <v>475.1</v>
      </c>
      <c r="G461" t="str">
        <f t="shared" si="7"/>
        <v>Debit</v>
      </c>
      <c r="H461" t="s">
        <v>18</v>
      </c>
      <c r="I461" t="s">
        <v>96</v>
      </c>
      <c r="J461" t="str">
        <f>VLOOKUP(Transaction[[#This Row],[Subcategory]],Data_Validation[#All],3,FALSE)</f>
        <v>EXPENSE</v>
      </c>
    </row>
    <row r="462" spans="1:10" x14ac:dyDescent="0.3">
      <c r="A462" s="1">
        <v>44661</v>
      </c>
      <c r="B462" t="s">
        <v>24</v>
      </c>
      <c r="C462" t="s">
        <v>17</v>
      </c>
      <c r="D462">
        <v>-4.5</v>
      </c>
      <c r="E462">
        <f>ABS(Transaction[[#This Row],[Amount (GBP)]])</f>
        <v>4.5</v>
      </c>
      <c r="F462">
        <v>481.05</v>
      </c>
      <c r="G462" t="str">
        <f t="shared" si="7"/>
        <v>Debit</v>
      </c>
      <c r="H462" t="s">
        <v>18</v>
      </c>
      <c r="I462" t="s">
        <v>96</v>
      </c>
      <c r="J462" t="str">
        <f>VLOOKUP(Transaction[[#This Row],[Subcategory]],Data_Validation[#All],3,FALSE)</f>
        <v>EXPENSE</v>
      </c>
    </row>
    <row r="463" spans="1:10" x14ac:dyDescent="0.3">
      <c r="A463" s="1">
        <v>44664</v>
      </c>
      <c r="B463" t="s">
        <v>24</v>
      </c>
      <c r="C463" t="s">
        <v>17</v>
      </c>
      <c r="D463">
        <v>-4.5</v>
      </c>
      <c r="E463">
        <f>ABS(Transaction[[#This Row],[Amount (GBP)]])</f>
        <v>4.5</v>
      </c>
      <c r="F463">
        <v>463.15</v>
      </c>
      <c r="G463" t="str">
        <f t="shared" si="7"/>
        <v>Debit</v>
      </c>
      <c r="H463" t="s">
        <v>18</v>
      </c>
      <c r="I463" t="s">
        <v>96</v>
      </c>
      <c r="J463" t="str">
        <f>VLOOKUP(Transaction[[#This Row],[Subcategory]],Data_Validation[#All],3,FALSE)</f>
        <v>EXPENSE</v>
      </c>
    </row>
    <row r="464" spans="1:10" x14ac:dyDescent="0.3">
      <c r="A464" s="1">
        <v>44673</v>
      </c>
      <c r="B464" t="s">
        <v>24</v>
      </c>
      <c r="C464" t="s">
        <v>17</v>
      </c>
      <c r="D464">
        <v>-4.5</v>
      </c>
      <c r="E464">
        <f>ABS(Transaction[[#This Row],[Amount (GBP)]])</f>
        <v>4.5</v>
      </c>
      <c r="F464">
        <v>116.03</v>
      </c>
      <c r="G464" t="str">
        <f t="shared" si="7"/>
        <v>Debit</v>
      </c>
      <c r="H464" t="s">
        <v>18</v>
      </c>
      <c r="I464" t="s">
        <v>96</v>
      </c>
      <c r="J464" t="str">
        <f>VLOOKUP(Transaction[[#This Row],[Subcategory]],Data_Validation[#All],3,FALSE)</f>
        <v>EXPENSE</v>
      </c>
    </row>
    <row r="465" spans="1:10" x14ac:dyDescent="0.3">
      <c r="A465" s="1">
        <v>44751</v>
      </c>
      <c r="B465" t="s">
        <v>11</v>
      </c>
      <c r="C465" t="s">
        <v>17</v>
      </c>
      <c r="D465">
        <v>-4.5</v>
      </c>
      <c r="E465">
        <f>ABS(Transaction[[#This Row],[Amount (GBP)]])</f>
        <v>4.5</v>
      </c>
      <c r="F465">
        <v>69.84</v>
      </c>
      <c r="G465" t="str">
        <f t="shared" si="7"/>
        <v>Debit</v>
      </c>
      <c r="H465" t="s">
        <v>18</v>
      </c>
      <c r="I465" t="s">
        <v>96</v>
      </c>
      <c r="J465" t="str">
        <f>VLOOKUP(Transaction[[#This Row],[Subcategory]],Data_Validation[#All],3,FALSE)</f>
        <v>EXPENSE</v>
      </c>
    </row>
    <row r="466" spans="1:10" x14ac:dyDescent="0.3">
      <c r="A466" s="1">
        <v>44754</v>
      </c>
      <c r="B466" t="s">
        <v>11</v>
      </c>
      <c r="C466" t="s">
        <v>17</v>
      </c>
      <c r="D466">
        <v>-4.5</v>
      </c>
      <c r="E466">
        <f>ABS(Transaction[[#This Row],[Amount (GBP)]])</f>
        <v>4.5</v>
      </c>
      <c r="F466">
        <v>45.97</v>
      </c>
      <c r="G466" t="str">
        <f t="shared" si="7"/>
        <v>Debit</v>
      </c>
      <c r="H466" t="s">
        <v>18</v>
      </c>
      <c r="I466" t="s">
        <v>96</v>
      </c>
      <c r="J466" t="str">
        <f>VLOOKUP(Transaction[[#This Row],[Subcategory]],Data_Validation[#All],3,FALSE)</f>
        <v>EXPENSE</v>
      </c>
    </row>
    <row r="467" spans="1:10" x14ac:dyDescent="0.3">
      <c r="A467" s="1">
        <v>44823</v>
      </c>
      <c r="B467" t="s">
        <v>24</v>
      </c>
      <c r="C467" t="s">
        <v>17</v>
      </c>
      <c r="D467">
        <v>-4.5</v>
      </c>
      <c r="E467">
        <f>ABS(Transaction[[#This Row],[Amount (GBP)]])</f>
        <v>4.5</v>
      </c>
      <c r="F467">
        <v>123.66</v>
      </c>
      <c r="G467" t="str">
        <f t="shared" si="7"/>
        <v>Debit</v>
      </c>
      <c r="H467" t="s">
        <v>18</v>
      </c>
      <c r="I467" t="s">
        <v>96</v>
      </c>
      <c r="J467" t="str">
        <f>VLOOKUP(Transaction[[#This Row],[Subcategory]],Data_Validation[#All],3,FALSE)</f>
        <v>EXPENSE</v>
      </c>
    </row>
    <row r="468" spans="1:10" x14ac:dyDescent="0.3">
      <c r="A468" s="1">
        <v>44829</v>
      </c>
      <c r="B468" t="s">
        <v>24</v>
      </c>
      <c r="C468" t="s">
        <v>17</v>
      </c>
      <c r="D468">
        <v>-4.5</v>
      </c>
      <c r="E468">
        <f>ABS(Transaction[[#This Row],[Amount (GBP)]])</f>
        <v>4.5</v>
      </c>
      <c r="F468">
        <v>18.399999999999999</v>
      </c>
      <c r="G468" t="str">
        <f t="shared" si="7"/>
        <v>Debit</v>
      </c>
      <c r="H468" t="s">
        <v>18</v>
      </c>
      <c r="I468" t="s">
        <v>96</v>
      </c>
      <c r="J468" t="str">
        <f>VLOOKUP(Transaction[[#This Row],[Subcategory]],Data_Validation[#All],3,FALSE)</f>
        <v>EXPENSE</v>
      </c>
    </row>
    <row r="469" spans="1:10" x14ac:dyDescent="0.3">
      <c r="A469" s="1">
        <v>44831</v>
      </c>
      <c r="B469" t="s">
        <v>24</v>
      </c>
      <c r="C469" t="s">
        <v>17</v>
      </c>
      <c r="D469">
        <v>-4.5</v>
      </c>
      <c r="E469">
        <f>ABS(Transaction[[#This Row],[Amount (GBP)]])</f>
        <v>4.5</v>
      </c>
      <c r="F469">
        <v>21.91</v>
      </c>
      <c r="G469" t="str">
        <f t="shared" si="7"/>
        <v>Debit</v>
      </c>
      <c r="H469" t="s">
        <v>18</v>
      </c>
      <c r="I469" t="s">
        <v>96</v>
      </c>
      <c r="J469" t="str">
        <f>VLOOKUP(Transaction[[#This Row],[Subcategory]],Data_Validation[#All],3,FALSE)</f>
        <v>EXPENSE</v>
      </c>
    </row>
    <row r="470" spans="1:10" x14ac:dyDescent="0.3">
      <c r="A470" s="1">
        <v>44597</v>
      </c>
      <c r="B470" t="s">
        <v>48</v>
      </c>
      <c r="C470" t="s">
        <v>17</v>
      </c>
      <c r="D470">
        <v>-4.07</v>
      </c>
      <c r="E470">
        <f>ABS(Transaction[[#This Row],[Amount (GBP)]])</f>
        <v>4.07</v>
      </c>
      <c r="F470">
        <v>15.01</v>
      </c>
      <c r="G470" t="str">
        <f t="shared" si="7"/>
        <v>Debit</v>
      </c>
      <c r="H470" t="s">
        <v>18</v>
      </c>
      <c r="I470" t="s">
        <v>96</v>
      </c>
      <c r="J470" t="str">
        <f>VLOOKUP(Transaction[[#This Row],[Subcategory]],Data_Validation[#All],3,FALSE)</f>
        <v>EXPENSE</v>
      </c>
    </row>
    <row r="471" spans="1:10" x14ac:dyDescent="0.3">
      <c r="A471" s="1">
        <v>44518</v>
      </c>
      <c r="B471" t="s">
        <v>11</v>
      </c>
      <c r="C471" t="s">
        <v>17</v>
      </c>
      <c r="D471">
        <v>-4</v>
      </c>
      <c r="E471">
        <f>ABS(Transaction[[#This Row],[Amount (GBP)]])</f>
        <v>4</v>
      </c>
      <c r="F471">
        <v>10.02</v>
      </c>
      <c r="G471" t="str">
        <f t="shared" si="7"/>
        <v>Debit</v>
      </c>
      <c r="H471" t="s">
        <v>18</v>
      </c>
      <c r="I471" t="s">
        <v>96</v>
      </c>
      <c r="J471" t="str">
        <f>VLOOKUP(Transaction[[#This Row],[Subcategory]],Data_Validation[#All],3,FALSE)</f>
        <v>EXPENSE</v>
      </c>
    </row>
    <row r="472" spans="1:10" x14ac:dyDescent="0.3">
      <c r="A472" s="1">
        <v>44521</v>
      </c>
      <c r="B472" t="s">
        <v>11</v>
      </c>
      <c r="C472" t="s">
        <v>17</v>
      </c>
      <c r="D472">
        <v>-4</v>
      </c>
      <c r="E472">
        <f>ABS(Transaction[[#This Row],[Amount (GBP)]])</f>
        <v>4</v>
      </c>
      <c r="F472">
        <v>33.94</v>
      </c>
      <c r="G472" t="str">
        <f t="shared" si="7"/>
        <v>Debit</v>
      </c>
      <c r="H472" t="s">
        <v>18</v>
      </c>
      <c r="I472" t="s">
        <v>96</v>
      </c>
      <c r="J472" t="str">
        <f>VLOOKUP(Transaction[[#This Row],[Subcategory]],Data_Validation[#All],3,FALSE)</f>
        <v>EXPENSE</v>
      </c>
    </row>
    <row r="473" spans="1:10" x14ac:dyDescent="0.3">
      <c r="A473" s="1">
        <v>44526</v>
      </c>
      <c r="B473" t="s">
        <v>27</v>
      </c>
      <c r="C473" t="s">
        <v>17</v>
      </c>
      <c r="D473">
        <v>4</v>
      </c>
      <c r="E473">
        <f>ABS(Transaction[[#This Row],[Amount (GBP)]])</f>
        <v>4</v>
      </c>
      <c r="F473">
        <v>15.34</v>
      </c>
      <c r="G473" t="str">
        <f t="shared" si="7"/>
        <v>credit</v>
      </c>
      <c r="H473" t="s">
        <v>10</v>
      </c>
      <c r="I473" t="s">
        <v>127</v>
      </c>
      <c r="J473" t="str">
        <f>VLOOKUP(Transaction[[#This Row],[Subcategory]],Data_Validation[#All],3,FALSE)</f>
        <v>EXPENSE</v>
      </c>
    </row>
    <row r="474" spans="1:10" x14ac:dyDescent="0.3">
      <c r="A474" s="1">
        <v>44553</v>
      </c>
      <c r="B474" t="s">
        <v>11</v>
      </c>
      <c r="C474" t="s">
        <v>17</v>
      </c>
      <c r="D474">
        <v>-4</v>
      </c>
      <c r="E474">
        <f>ABS(Transaction[[#This Row],[Amount (GBP)]])</f>
        <v>4</v>
      </c>
      <c r="F474">
        <v>54.26</v>
      </c>
      <c r="G474" t="str">
        <f t="shared" si="7"/>
        <v>Debit</v>
      </c>
      <c r="H474" t="s">
        <v>18</v>
      </c>
      <c r="I474" t="s">
        <v>96</v>
      </c>
      <c r="J474" t="str">
        <f>VLOOKUP(Transaction[[#This Row],[Subcategory]],Data_Validation[#All],3,FALSE)</f>
        <v>EXPENSE</v>
      </c>
    </row>
    <row r="475" spans="1:10" x14ac:dyDescent="0.3">
      <c r="A475" s="1">
        <v>44590</v>
      </c>
      <c r="B475" t="s">
        <v>11</v>
      </c>
      <c r="C475" t="s">
        <v>17</v>
      </c>
      <c r="D475">
        <v>-4</v>
      </c>
      <c r="E475">
        <f>ABS(Transaction[[#This Row],[Amount (GBP)]])</f>
        <v>4</v>
      </c>
      <c r="F475">
        <v>34.01</v>
      </c>
      <c r="G475" t="str">
        <f t="shared" si="7"/>
        <v>Debit</v>
      </c>
      <c r="H475" t="s">
        <v>18</v>
      </c>
      <c r="I475" t="s">
        <v>96</v>
      </c>
      <c r="J475" t="str">
        <f>VLOOKUP(Transaction[[#This Row],[Subcategory]],Data_Validation[#All],3,FALSE)</f>
        <v>EXPENSE</v>
      </c>
    </row>
    <row r="476" spans="1:10" x14ac:dyDescent="0.3">
      <c r="A476" s="1">
        <v>44608</v>
      </c>
      <c r="B476" t="s">
        <v>27</v>
      </c>
      <c r="C476" t="s">
        <v>17</v>
      </c>
      <c r="D476">
        <v>4</v>
      </c>
      <c r="E476">
        <f>ABS(Transaction[[#This Row],[Amount (GBP)]])</f>
        <v>4</v>
      </c>
      <c r="F476">
        <v>8.6199999999999992</v>
      </c>
      <c r="G476" t="str">
        <f t="shared" si="7"/>
        <v>credit</v>
      </c>
      <c r="H476" t="s">
        <v>10</v>
      </c>
      <c r="I476" t="s">
        <v>127</v>
      </c>
      <c r="J476" t="str">
        <f>VLOOKUP(Transaction[[#This Row],[Subcategory]],Data_Validation[#All],3,FALSE)</f>
        <v>EXPENSE</v>
      </c>
    </row>
    <row r="477" spans="1:10" x14ac:dyDescent="0.3">
      <c r="A477" s="1">
        <v>44756</v>
      </c>
      <c r="B477" t="s">
        <v>65</v>
      </c>
      <c r="C477" t="s">
        <v>17</v>
      </c>
      <c r="D477">
        <v>4</v>
      </c>
      <c r="E477">
        <f>ABS(Transaction[[#This Row],[Amount (GBP)]])</f>
        <v>4</v>
      </c>
      <c r="F477">
        <v>15.82</v>
      </c>
      <c r="G477" t="str">
        <f t="shared" si="7"/>
        <v>credit</v>
      </c>
      <c r="H477" t="s">
        <v>10</v>
      </c>
      <c r="I477" t="s">
        <v>127</v>
      </c>
      <c r="J477" t="str">
        <f>VLOOKUP(Transaction[[#This Row],[Subcategory]],Data_Validation[#All],3,FALSE)</f>
        <v>EXPENSE</v>
      </c>
    </row>
    <row r="478" spans="1:10" x14ac:dyDescent="0.3">
      <c r="A478" s="1">
        <v>44822</v>
      </c>
      <c r="B478" t="s">
        <v>87</v>
      </c>
      <c r="C478" t="s">
        <v>17</v>
      </c>
      <c r="D478">
        <v>-4</v>
      </c>
      <c r="E478">
        <f>ABS(Transaction[[#This Row],[Amount (GBP)]])</f>
        <v>4</v>
      </c>
      <c r="F478">
        <v>134.59</v>
      </c>
      <c r="G478" t="str">
        <f t="shared" si="7"/>
        <v>Debit</v>
      </c>
      <c r="H478" t="s">
        <v>18</v>
      </c>
      <c r="I478" t="s">
        <v>96</v>
      </c>
      <c r="J478" t="str">
        <f>VLOOKUP(Transaction[[#This Row],[Subcategory]],Data_Validation[#All],3,FALSE)</f>
        <v>EXPENSE</v>
      </c>
    </row>
    <row r="479" spans="1:10" x14ac:dyDescent="0.3">
      <c r="A479" s="1">
        <v>44525</v>
      </c>
      <c r="B479" t="s">
        <v>26</v>
      </c>
      <c r="C479" t="s">
        <v>17</v>
      </c>
      <c r="D479">
        <v>-3.79</v>
      </c>
      <c r="E479">
        <f>ABS(Transaction[[#This Row],[Amount (GBP)]])</f>
        <v>3.79</v>
      </c>
      <c r="F479">
        <v>11.34</v>
      </c>
      <c r="G479" t="str">
        <f t="shared" si="7"/>
        <v>Debit</v>
      </c>
      <c r="H479" t="s">
        <v>18</v>
      </c>
      <c r="I479" t="s">
        <v>96</v>
      </c>
      <c r="J479" t="str">
        <f>VLOOKUP(Transaction[[#This Row],[Subcategory]],Data_Validation[#All],3,FALSE)</f>
        <v>EXPENSE</v>
      </c>
    </row>
    <row r="480" spans="1:10" x14ac:dyDescent="0.3">
      <c r="A480" s="1">
        <v>44573</v>
      </c>
      <c r="B480" t="s">
        <v>11</v>
      </c>
      <c r="C480" t="s">
        <v>17</v>
      </c>
      <c r="D480">
        <v>-3.78</v>
      </c>
      <c r="E480">
        <f>ABS(Transaction[[#This Row],[Amount (GBP)]])</f>
        <v>3.78</v>
      </c>
      <c r="F480">
        <v>47.69</v>
      </c>
      <c r="G480" t="str">
        <f t="shared" si="7"/>
        <v>Debit</v>
      </c>
      <c r="H480" t="s">
        <v>18</v>
      </c>
      <c r="I480" t="s">
        <v>96</v>
      </c>
      <c r="J480" t="str">
        <f>VLOOKUP(Transaction[[#This Row],[Subcategory]],Data_Validation[#All],3,FALSE)</f>
        <v>EXPENSE</v>
      </c>
    </row>
    <row r="481" spans="1:10" x14ac:dyDescent="0.3">
      <c r="A481" s="1">
        <v>44664</v>
      </c>
      <c r="B481" t="s">
        <v>11</v>
      </c>
      <c r="C481" t="s">
        <v>17</v>
      </c>
      <c r="D481">
        <v>-3.75</v>
      </c>
      <c r="E481">
        <f>ABS(Transaction[[#This Row],[Amount (GBP)]])</f>
        <v>3.75</v>
      </c>
      <c r="F481">
        <v>467.65</v>
      </c>
      <c r="G481" t="str">
        <f t="shared" si="7"/>
        <v>Debit</v>
      </c>
      <c r="H481" t="s">
        <v>18</v>
      </c>
      <c r="I481" t="s">
        <v>96</v>
      </c>
      <c r="J481" t="str">
        <f>VLOOKUP(Transaction[[#This Row],[Subcategory]],Data_Validation[#All],3,FALSE)</f>
        <v>EXPENSE</v>
      </c>
    </row>
    <row r="482" spans="1:10" x14ac:dyDescent="0.3">
      <c r="A482" s="1">
        <v>44667</v>
      </c>
      <c r="B482" t="s">
        <v>65</v>
      </c>
      <c r="C482" t="s">
        <v>17</v>
      </c>
      <c r="D482">
        <v>3.75</v>
      </c>
      <c r="E482">
        <f>ABS(Transaction[[#This Row],[Amount (GBP)]])</f>
        <v>3.75</v>
      </c>
      <c r="F482">
        <v>14.91</v>
      </c>
      <c r="G482" t="str">
        <f t="shared" si="7"/>
        <v>credit</v>
      </c>
      <c r="H482" t="s">
        <v>10</v>
      </c>
      <c r="I482" t="s">
        <v>127</v>
      </c>
      <c r="J482" t="str">
        <f>VLOOKUP(Transaction[[#This Row],[Subcategory]],Data_Validation[#All],3,FALSE)</f>
        <v>EXPENSE</v>
      </c>
    </row>
    <row r="483" spans="1:10" x14ac:dyDescent="0.3">
      <c r="A483" s="1">
        <v>44712</v>
      </c>
      <c r="B483" t="s">
        <v>59</v>
      </c>
      <c r="C483" t="s">
        <v>17</v>
      </c>
      <c r="D483">
        <v>-3.5</v>
      </c>
      <c r="E483">
        <f>ABS(Transaction[[#This Row],[Amount (GBP)]])</f>
        <v>3.5</v>
      </c>
      <c r="F483">
        <v>618.78</v>
      </c>
      <c r="G483" t="str">
        <f t="shared" si="7"/>
        <v>Debit</v>
      </c>
      <c r="H483" t="s">
        <v>18</v>
      </c>
      <c r="I483" t="s">
        <v>96</v>
      </c>
      <c r="J483" t="str">
        <f>VLOOKUP(Transaction[[#This Row],[Subcategory]],Data_Validation[#All],3,FALSE)</f>
        <v>EXPENSE</v>
      </c>
    </row>
    <row r="484" spans="1:10" x14ac:dyDescent="0.3">
      <c r="A484" s="1">
        <v>44754</v>
      </c>
      <c r="B484" t="s">
        <v>16</v>
      </c>
      <c r="C484" t="s">
        <v>17</v>
      </c>
      <c r="D484">
        <v>-3.42</v>
      </c>
      <c r="E484">
        <f>ABS(Transaction[[#This Row],[Amount (GBP)]])</f>
        <v>3.42</v>
      </c>
      <c r="F484">
        <v>42.55</v>
      </c>
      <c r="G484" t="str">
        <f t="shared" si="7"/>
        <v>Debit</v>
      </c>
      <c r="H484" t="s">
        <v>44</v>
      </c>
      <c r="I484" t="s">
        <v>100</v>
      </c>
      <c r="J484" t="str">
        <f>VLOOKUP(Transaction[[#This Row],[Subcategory]],Data_Validation[#All],3,FALSE)</f>
        <v>EXPENSE</v>
      </c>
    </row>
    <row r="485" spans="1:10" x14ac:dyDescent="0.3">
      <c r="A485" s="1">
        <v>44580</v>
      </c>
      <c r="B485" t="s">
        <v>27</v>
      </c>
      <c r="C485" t="s">
        <v>17</v>
      </c>
      <c r="D485">
        <v>3.4</v>
      </c>
      <c r="E485">
        <f>ABS(Transaction[[#This Row],[Amount (GBP)]])</f>
        <v>3.4</v>
      </c>
      <c r="F485">
        <v>93.15</v>
      </c>
      <c r="G485" t="str">
        <f t="shared" si="7"/>
        <v>credit</v>
      </c>
      <c r="H485" t="s">
        <v>8</v>
      </c>
      <c r="I485" t="str">
        <f>VLOOKUP(Transaction[[#This Row],[Subcategory]],Data_Validation[#All],2,FALSE)</f>
        <v>Salary</v>
      </c>
      <c r="J485" t="str">
        <f>VLOOKUP(Transaction[[#This Row],[Subcategory]],Data_Validation[#All],3,FALSE)</f>
        <v>INCOME</v>
      </c>
    </row>
    <row r="486" spans="1:10" x14ac:dyDescent="0.3">
      <c r="A486" s="1">
        <v>44717</v>
      </c>
      <c r="B486" t="s">
        <v>11</v>
      </c>
      <c r="C486" t="s">
        <v>17</v>
      </c>
      <c r="D486">
        <v>-3.29</v>
      </c>
      <c r="E486">
        <f>ABS(Transaction[[#This Row],[Amount (GBP)]])</f>
        <v>3.29</v>
      </c>
      <c r="F486">
        <v>28.33</v>
      </c>
      <c r="G486" t="str">
        <f t="shared" si="7"/>
        <v>Debit</v>
      </c>
      <c r="H486" t="s">
        <v>6</v>
      </c>
      <c r="I486" t="str">
        <f>VLOOKUP(Transaction[[#This Row],[Subcategory]],Data_Validation[#All],2,FALSE)</f>
        <v>Living Expenses</v>
      </c>
      <c r="J486" t="str">
        <f>VLOOKUP(Transaction[[#This Row],[Subcategory]],Data_Validation[#All],3,FALSE)</f>
        <v>EXPENSE</v>
      </c>
    </row>
    <row r="487" spans="1:10" x14ac:dyDescent="0.3">
      <c r="A487" s="1">
        <v>44831</v>
      </c>
      <c r="B487" t="s">
        <v>43</v>
      </c>
      <c r="C487" t="s">
        <v>17</v>
      </c>
      <c r="D487">
        <v>-3.29</v>
      </c>
      <c r="E487">
        <f>ABS(Transaction[[#This Row],[Amount (GBP)]])</f>
        <v>3.29</v>
      </c>
      <c r="F487">
        <v>18.62</v>
      </c>
      <c r="G487" t="str">
        <f t="shared" si="7"/>
        <v>Debit</v>
      </c>
      <c r="H487" t="s">
        <v>6</v>
      </c>
      <c r="I487" t="str">
        <f>VLOOKUP(Transaction[[#This Row],[Subcategory]],Data_Validation[#All],2,FALSE)</f>
        <v>Living Expenses</v>
      </c>
      <c r="J487" t="str">
        <f>VLOOKUP(Transaction[[#This Row],[Subcategory]],Data_Validation[#All],3,FALSE)</f>
        <v>EXPENSE</v>
      </c>
    </row>
    <row r="488" spans="1:10" x14ac:dyDescent="0.3">
      <c r="A488" s="1">
        <v>44572</v>
      </c>
      <c r="B488" t="s">
        <v>27</v>
      </c>
      <c r="C488" t="s">
        <v>17</v>
      </c>
      <c r="D488">
        <v>3.2</v>
      </c>
      <c r="E488">
        <f>ABS(Transaction[[#This Row],[Amount (GBP)]])</f>
        <v>3.2</v>
      </c>
      <c r="F488">
        <v>54.47</v>
      </c>
      <c r="G488" t="str">
        <f t="shared" si="7"/>
        <v>credit</v>
      </c>
      <c r="H488" t="s">
        <v>8</v>
      </c>
      <c r="I488" t="str">
        <f>VLOOKUP(Transaction[[#This Row],[Subcategory]],Data_Validation[#All],2,FALSE)</f>
        <v>Salary</v>
      </c>
      <c r="J488" t="str">
        <f>VLOOKUP(Transaction[[#This Row],[Subcategory]],Data_Validation[#All],3,FALSE)</f>
        <v>INCOME</v>
      </c>
    </row>
    <row r="489" spans="1:10" x14ac:dyDescent="0.3">
      <c r="A489" s="1">
        <v>44674</v>
      </c>
      <c r="B489" t="s">
        <v>50</v>
      </c>
      <c r="C489" t="s">
        <v>108</v>
      </c>
      <c r="D489">
        <v>-3.15</v>
      </c>
      <c r="E489">
        <f>ABS(Transaction[[#This Row],[Amount (GBP)]])</f>
        <v>3.15</v>
      </c>
      <c r="F489">
        <v>537.88</v>
      </c>
      <c r="G489" t="str">
        <f t="shared" si="7"/>
        <v>Debit</v>
      </c>
      <c r="H489" t="s">
        <v>15</v>
      </c>
      <c r="I489" t="str">
        <f>VLOOKUP(Transaction[[#This Row],[Subcategory]],Data_Validation[#All],2,FALSE)</f>
        <v>Living Expenses</v>
      </c>
      <c r="J489" t="str">
        <f>VLOOKUP(Transaction[[#This Row],[Subcategory]],Data_Validation[#All],3,FALSE)</f>
        <v>EXPENSE</v>
      </c>
    </row>
    <row r="490" spans="1:10" x14ac:dyDescent="0.3">
      <c r="A490" s="1">
        <v>44776</v>
      </c>
      <c r="B490" t="s">
        <v>43</v>
      </c>
      <c r="C490" t="s">
        <v>17</v>
      </c>
      <c r="D490">
        <v>-3.04</v>
      </c>
      <c r="E490">
        <f>ABS(Transaction[[#This Row],[Amount (GBP)]])</f>
        <v>3.04</v>
      </c>
      <c r="F490">
        <v>42.38</v>
      </c>
      <c r="G490" t="str">
        <f t="shared" si="7"/>
        <v>Debit</v>
      </c>
      <c r="H490" t="s">
        <v>6</v>
      </c>
      <c r="I490" t="str">
        <f>VLOOKUP(Transaction[[#This Row],[Subcategory]],Data_Validation[#All],2,FALSE)</f>
        <v>Living Expenses</v>
      </c>
      <c r="J490" t="str">
        <f>VLOOKUP(Transaction[[#This Row],[Subcategory]],Data_Validation[#All],3,FALSE)</f>
        <v>EXPENSE</v>
      </c>
    </row>
    <row r="491" spans="1:10" x14ac:dyDescent="0.3">
      <c r="A491" s="1">
        <v>44573</v>
      </c>
      <c r="B491" t="s">
        <v>11</v>
      </c>
      <c r="C491" t="s">
        <v>17</v>
      </c>
      <c r="D491">
        <v>-3</v>
      </c>
      <c r="E491">
        <f>ABS(Transaction[[#This Row],[Amount (GBP)]])</f>
        <v>3</v>
      </c>
      <c r="F491">
        <v>51.47</v>
      </c>
      <c r="G491" t="str">
        <f t="shared" si="7"/>
        <v>Debit</v>
      </c>
      <c r="H491" t="s">
        <v>6</v>
      </c>
      <c r="I491" t="str">
        <f>VLOOKUP(Transaction[[#This Row],[Subcategory]],Data_Validation[#All],2,FALSE)</f>
        <v>Living Expenses</v>
      </c>
      <c r="J491" t="str">
        <f>VLOOKUP(Transaction[[#This Row],[Subcategory]],Data_Validation[#All],3,FALSE)</f>
        <v>EXPENSE</v>
      </c>
    </row>
    <row r="492" spans="1:10" x14ac:dyDescent="0.3">
      <c r="A492" s="1">
        <v>44625</v>
      </c>
      <c r="B492" t="s">
        <v>27</v>
      </c>
      <c r="C492" t="s">
        <v>17</v>
      </c>
      <c r="D492">
        <v>3</v>
      </c>
      <c r="E492">
        <f>ABS(Transaction[[#This Row],[Amount (GBP)]])</f>
        <v>3</v>
      </c>
      <c r="F492">
        <v>17.05</v>
      </c>
      <c r="G492" t="str">
        <f t="shared" si="7"/>
        <v>credit</v>
      </c>
      <c r="H492" t="s">
        <v>8</v>
      </c>
      <c r="I492" t="str">
        <f>VLOOKUP(Transaction[[#This Row],[Subcategory]],Data_Validation[#All],2,FALSE)</f>
        <v>Salary</v>
      </c>
      <c r="J492" t="str">
        <f>VLOOKUP(Transaction[[#This Row],[Subcategory]],Data_Validation[#All],3,FALSE)</f>
        <v>INCOME</v>
      </c>
    </row>
    <row r="493" spans="1:10" x14ac:dyDescent="0.3">
      <c r="A493" s="1">
        <v>44625</v>
      </c>
      <c r="B493" t="s">
        <v>53</v>
      </c>
      <c r="C493" t="s">
        <v>17</v>
      </c>
      <c r="D493">
        <v>-3</v>
      </c>
      <c r="E493">
        <f>ABS(Transaction[[#This Row],[Amount (GBP)]])</f>
        <v>3</v>
      </c>
      <c r="F493">
        <v>14.05</v>
      </c>
      <c r="G493" t="str">
        <f t="shared" si="7"/>
        <v>Debit</v>
      </c>
      <c r="H493" t="s">
        <v>10</v>
      </c>
      <c r="I493" t="s">
        <v>127</v>
      </c>
      <c r="J493" t="str">
        <f>VLOOKUP(Transaction[[#This Row],[Subcategory]],Data_Validation[#All],3,FALSE)</f>
        <v>EXPENSE</v>
      </c>
    </row>
    <row r="494" spans="1:10" x14ac:dyDescent="0.3">
      <c r="A494" s="1">
        <v>44801</v>
      </c>
      <c r="B494" t="s">
        <v>43</v>
      </c>
      <c r="C494" t="s">
        <v>17</v>
      </c>
      <c r="D494">
        <v>-2.97</v>
      </c>
      <c r="E494">
        <f>ABS(Transaction[[#This Row],[Amount (GBP)]])</f>
        <v>2.97</v>
      </c>
      <c r="F494">
        <v>511.18</v>
      </c>
      <c r="G494" t="str">
        <f t="shared" si="7"/>
        <v>Debit</v>
      </c>
      <c r="H494" t="s">
        <v>6</v>
      </c>
      <c r="I494" t="str">
        <f>VLOOKUP(Transaction[[#This Row],[Subcategory]],Data_Validation[#All],2,FALSE)</f>
        <v>Living Expenses</v>
      </c>
      <c r="J494" t="str">
        <f>VLOOKUP(Transaction[[#This Row],[Subcategory]],Data_Validation[#All],3,FALSE)</f>
        <v>EXPENSE</v>
      </c>
    </row>
    <row r="495" spans="1:10" x14ac:dyDescent="0.3">
      <c r="A495" s="1">
        <v>44652</v>
      </c>
      <c r="B495" t="s">
        <v>50</v>
      </c>
      <c r="C495" t="s">
        <v>108</v>
      </c>
      <c r="D495">
        <v>-2.94</v>
      </c>
      <c r="E495">
        <f>ABS(Transaction[[#This Row],[Amount (GBP)]])</f>
        <v>2.94</v>
      </c>
      <c r="F495">
        <v>647.82000000000005</v>
      </c>
      <c r="G495" t="str">
        <f t="shared" si="7"/>
        <v>Debit</v>
      </c>
      <c r="H495" t="s">
        <v>15</v>
      </c>
      <c r="I495" t="str">
        <f>VLOOKUP(Transaction[[#This Row],[Subcategory]],Data_Validation[#All],2,FALSE)</f>
        <v>Living Expenses</v>
      </c>
      <c r="J495" t="str">
        <f>VLOOKUP(Transaction[[#This Row],[Subcategory]],Data_Validation[#All],3,FALSE)</f>
        <v>EXPENSE</v>
      </c>
    </row>
    <row r="496" spans="1:10" x14ac:dyDescent="0.3">
      <c r="A496" s="1">
        <v>44725</v>
      </c>
      <c r="B496" t="s">
        <v>11</v>
      </c>
      <c r="C496" t="s">
        <v>17</v>
      </c>
      <c r="D496">
        <v>-2.84</v>
      </c>
      <c r="E496">
        <f>ABS(Transaction[[#This Row],[Amount (GBP)]])</f>
        <v>2.84</v>
      </c>
      <c r="F496">
        <v>73.28</v>
      </c>
      <c r="G496" t="str">
        <f t="shared" si="7"/>
        <v>Debit</v>
      </c>
      <c r="H496" t="s">
        <v>6</v>
      </c>
      <c r="I496" t="str">
        <f>VLOOKUP(Transaction[[#This Row],[Subcategory]],Data_Validation[#All],2,FALSE)</f>
        <v>Living Expenses</v>
      </c>
      <c r="J496" t="str">
        <f>VLOOKUP(Transaction[[#This Row],[Subcategory]],Data_Validation[#All],3,FALSE)</f>
        <v>EXPENSE</v>
      </c>
    </row>
    <row r="497" spans="1:10" x14ac:dyDescent="0.3">
      <c r="A497" s="1">
        <v>44803</v>
      </c>
      <c r="B497" t="s">
        <v>50</v>
      </c>
      <c r="C497" t="s">
        <v>108</v>
      </c>
      <c r="D497">
        <v>-2.8</v>
      </c>
      <c r="E497">
        <f>ABS(Transaction[[#This Row],[Amount (GBP)]])</f>
        <v>2.8</v>
      </c>
      <c r="F497">
        <v>432.37</v>
      </c>
      <c r="G497" t="str">
        <f t="shared" si="7"/>
        <v>Debit</v>
      </c>
      <c r="H497" t="s">
        <v>15</v>
      </c>
      <c r="I497" t="str">
        <f>VLOOKUP(Transaction[[#This Row],[Subcategory]],Data_Validation[#All],2,FALSE)</f>
        <v>Living Expenses</v>
      </c>
      <c r="J497" t="str">
        <f>VLOOKUP(Transaction[[#This Row],[Subcategory]],Data_Validation[#All],3,FALSE)</f>
        <v>EXPENSE</v>
      </c>
    </row>
    <row r="498" spans="1:10" x14ac:dyDescent="0.3">
      <c r="A498" s="1">
        <v>44589</v>
      </c>
      <c r="B498" t="s">
        <v>48</v>
      </c>
      <c r="C498" t="s">
        <v>17</v>
      </c>
      <c r="D498">
        <v>-2.39</v>
      </c>
      <c r="E498">
        <f>ABS(Transaction[[#This Row],[Amount (GBP)]])</f>
        <v>2.39</v>
      </c>
      <c r="F498">
        <v>244.48</v>
      </c>
      <c r="G498" t="str">
        <f t="shared" si="7"/>
        <v>Debit</v>
      </c>
      <c r="H498" t="s">
        <v>6</v>
      </c>
      <c r="I498" t="str">
        <f>VLOOKUP(Transaction[[#This Row],[Subcategory]],Data_Validation[#All],2,FALSE)</f>
        <v>Living Expenses</v>
      </c>
      <c r="J498" t="str">
        <f>VLOOKUP(Transaction[[#This Row],[Subcategory]],Data_Validation[#All],3,FALSE)</f>
        <v>EXPENSE</v>
      </c>
    </row>
    <row r="499" spans="1:10" x14ac:dyDescent="0.3">
      <c r="A499" s="1">
        <v>44756</v>
      </c>
      <c r="B499" t="s">
        <v>11</v>
      </c>
      <c r="C499" t="s">
        <v>17</v>
      </c>
      <c r="D499">
        <v>-2.39</v>
      </c>
      <c r="E499">
        <f>ABS(Transaction[[#This Row],[Amount (GBP)]])</f>
        <v>2.39</v>
      </c>
      <c r="F499">
        <v>11.82</v>
      </c>
      <c r="G499" t="str">
        <f t="shared" si="7"/>
        <v>Debit</v>
      </c>
      <c r="H499" t="s">
        <v>6</v>
      </c>
      <c r="I499" t="str">
        <f>VLOOKUP(Transaction[[#This Row],[Subcategory]],Data_Validation[#All],2,FALSE)</f>
        <v>Living Expenses</v>
      </c>
      <c r="J499" t="str">
        <f>VLOOKUP(Transaction[[#This Row],[Subcategory]],Data_Validation[#All],3,FALSE)</f>
        <v>EXPENSE</v>
      </c>
    </row>
    <row r="500" spans="1:10" x14ac:dyDescent="0.3">
      <c r="A500" s="1">
        <v>44832</v>
      </c>
      <c r="B500" t="s">
        <v>89</v>
      </c>
      <c r="C500" t="s">
        <v>17</v>
      </c>
      <c r="D500">
        <v>-2.2999999999999998</v>
      </c>
      <c r="E500">
        <f>ABS(Transaction[[#This Row],[Amount (GBP)]])</f>
        <v>2.2999999999999998</v>
      </c>
      <c r="F500">
        <v>16.32</v>
      </c>
      <c r="G500" t="str">
        <f t="shared" si="7"/>
        <v>Debit</v>
      </c>
      <c r="H500" t="s">
        <v>6</v>
      </c>
      <c r="I500" t="str">
        <f>VLOOKUP(Transaction[[#This Row],[Subcategory]],Data_Validation[#All],2,FALSE)</f>
        <v>Living Expenses</v>
      </c>
      <c r="J500" t="str">
        <f>VLOOKUP(Transaction[[#This Row],[Subcategory]],Data_Validation[#All],3,FALSE)</f>
        <v>EXPENSE</v>
      </c>
    </row>
    <row r="501" spans="1:10" x14ac:dyDescent="0.3">
      <c r="A501" s="1">
        <v>44726</v>
      </c>
      <c r="B501" t="s">
        <v>11</v>
      </c>
      <c r="C501" t="s">
        <v>17</v>
      </c>
      <c r="D501">
        <v>-2.29</v>
      </c>
      <c r="E501">
        <f>ABS(Transaction[[#This Row],[Amount (GBP)]])</f>
        <v>2.29</v>
      </c>
      <c r="F501">
        <v>53.83</v>
      </c>
      <c r="G501" t="str">
        <f t="shared" si="7"/>
        <v>Debit</v>
      </c>
      <c r="H501" t="s">
        <v>6</v>
      </c>
      <c r="I501" t="str">
        <f>VLOOKUP(Transaction[[#This Row],[Subcategory]],Data_Validation[#All],2,FALSE)</f>
        <v>Living Expenses</v>
      </c>
      <c r="J501" t="str">
        <f>VLOOKUP(Transaction[[#This Row],[Subcategory]],Data_Validation[#All],3,FALSE)</f>
        <v>EXPENSE</v>
      </c>
    </row>
    <row r="502" spans="1:10" x14ac:dyDescent="0.3">
      <c r="A502" s="1">
        <v>44694</v>
      </c>
      <c r="B502" t="s">
        <v>11</v>
      </c>
      <c r="C502" t="s">
        <v>17</v>
      </c>
      <c r="D502">
        <v>-2.2799999999999998</v>
      </c>
      <c r="E502">
        <f>ABS(Transaction[[#This Row],[Amount (GBP)]])</f>
        <v>2.2799999999999998</v>
      </c>
      <c r="F502">
        <v>11.34</v>
      </c>
      <c r="G502" t="str">
        <f t="shared" si="7"/>
        <v>Debit</v>
      </c>
      <c r="H502" t="s">
        <v>6</v>
      </c>
      <c r="I502" t="str">
        <f>VLOOKUP(Transaction[[#This Row],[Subcategory]],Data_Validation[#All],2,FALSE)</f>
        <v>Living Expenses</v>
      </c>
      <c r="J502" t="str">
        <f>VLOOKUP(Transaction[[#This Row],[Subcategory]],Data_Validation[#All],3,FALSE)</f>
        <v>EXPENSE</v>
      </c>
    </row>
    <row r="503" spans="1:10" x14ac:dyDescent="0.3">
      <c r="A503" s="1">
        <v>44597</v>
      </c>
      <c r="B503" t="s">
        <v>27</v>
      </c>
      <c r="C503" t="s">
        <v>17</v>
      </c>
      <c r="D503">
        <v>2.25</v>
      </c>
      <c r="E503">
        <f>ABS(Transaction[[#This Row],[Amount (GBP)]])</f>
        <v>2.25</v>
      </c>
      <c r="F503">
        <v>17.260000000000002</v>
      </c>
      <c r="G503" t="str">
        <f t="shared" si="7"/>
        <v>credit</v>
      </c>
      <c r="H503" t="s">
        <v>8</v>
      </c>
      <c r="I503" t="str">
        <f>VLOOKUP(Transaction[[#This Row],[Subcategory]],Data_Validation[#All],2,FALSE)</f>
        <v>Salary</v>
      </c>
      <c r="J503" t="str">
        <f>VLOOKUP(Transaction[[#This Row],[Subcategory]],Data_Validation[#All],3,FALSE)</f>
        <v>INCOME</v>
      </c>
    </row>
    <row r="504" spans="1:10" x14ac:dyDescent="0.3">
      <c r="A504" s="1">
        <v>44691</v>
      </c>
      <c r="B504" t="s">
        <v>11</v>
      </c>
      <c r="C504" t="s">
        <v>17</v>
      </c>
      <c r="D504">
        <v>-2.1800000000000002</v>
      </c>
      <c r="E504">
        <f>ABS(Transaction[[#This Row],[Amount (GBP)]])</f>
        <v>2.1800000000000002</v>
      </c>
      <c r="F504">
        <v>11.8</v>
      </c>
      <c r="G504" t="str">
        <f t="shared" si="7"/>
        <v>Debit</v>
      </c>
      <c r="H504" t="s">
        <v>6</v>
      </c>
      <c r="I504" t="str">
        <f>VLOOKUP(Transaction[[#This Row],[Subcategory]],Data_Validation[#All],2,FALSE)</f>
        <v>Living Expenses</v>
      </c>
      <c r="J504" t="str">
        <f>VLOOKUP(Transaction[[#This Row],[Subcategory]],Data_Validation[#All],3,FALSE)</f>
        <v>EXPENSE</v>
      </c>
    </row>
    <row r="505" spans="1:10" x14ac:dyDescent="0.3">
      <c r="A505" s="1">
        <v>44505</v>
      </c>
      <c r="B505" t="s">
        <v>13</v>
      </c>
      <c r="C505" t="s">
        <v>17</v>
      </c>
      <c r="D505">
        <v>-2</v>
      </c>
      <c r="E505">
        <f>ABS(Transaction[[#This Row],[Amount (GBP)]])</f>
        <v>2</v>
      </c>
      <c r="F505">
        <v>49.16</v>
      </c>
      <c r="G505" t="str">
        <f t="shared" si="7"/>
        <v>Debit</v>
      </c>
      <c r="H505" t="s">
        <v>10</v>
      </c>
      <c r="I505" t="s">
        <v>127</v>
      </c>
      <c r="J505" t="str">
        <f>VLOOKUP(Transaction[[#This Row],[Subcategory]],Data_Validation[#All],3,FALSE)</f>
        <v>EXPENSE</v>
      </c>
    </row>
    <row r="506" spans="1:10" x14ac:dyDescent="0.3">
      <c r="A506" s="1">
        <v>44517</v>
      </c>
      <c r="B506" t="s">
        <v>12</v>
      </c>
      <c r="C506" t="s">
        <v>17</v>
      </c>
      <c r="D506">
        <v>2</v>
      </c>
      <c r="E506">
        <f>ABS(Transaction[[#This Row],[Amount (GBP)]])</f>
        <v>2</v>
      </c>
      <c r="F506">
        <v>14.02</v>
      </c>
      <c r="G506" t="str">
        <f t="shared" si="7"/>
        <v>credit</v>
      </c>
      <c r="H506" t="s">
        <v>8</v>
      </c>
      <c r="I506" t="str">
        <f>VLOOKUP(Transaction[[#This Row],[Subcategory]],Data_Validation[#All],2,FALSE)</f>
        <v>Salary</v>
      </c>
      <c r="J506" t="str">
        <f>VLOOKUP(Transaction[[#This Row],[Subcategory]],Data_Validation[#All],3,FALSE)</f>
        <v>INCOME</v>
      </c>
    </row>
    <row r="507" spans="1:10" x14ac:dyDescent="0.3">
      <c r="A507" s="1">
        <v>44549</v>
      </c>
      <c r="B507" t="s">
        <v>39</v>
      </c>
      <c r="C507" t="s">
        <v>17</v>
      </c>
      <c r="D507">
        <v>-2</v>
      </c>
      <c r="E507">
        <f>ABS(Transaction[[#This Row],[Amount (GBP)]])</f>
        <v>2</v>
      </c>
      <c r="F507">
        <v>114.72</v>
      </c>
      <c r="G507" t="str">
        <f t="shared" si="7"/>
        <v>Debit</v>
      </c>
      <c r="H507" t="s">
        <v>15</v>
      </c>
      <c r="I507" t="str">
        <f>VLOOKUP(Transaction[[#This Row],[Subcategory]],Data_Validation[#All],2,FALSE)</f>
        <v>Living Expenses</v>
      </c>
      <c r="J507" t="str">
        <f>VLOOKUP(Transaction[[#This Row],[Subcategory]],Data_Validation[#All],3,FALSE)</f>
        <v>EXPENSE</v>
      </c>
    </row>
    <row r="508" spans="1:10" x14ac:dyDescent="0.3">
      <c r="A508" s="1">
        <v>44585</v>
      </c>
      <c r="B508" t="s">
        <v>11</v>
      </c>
      <c r="C508" t="s">
        <v>17</v>
      </c>
      <c r="D508">
        <v>-2</v>
      </c>
      <c r="E508">
        <f>ABS(Transaction[[#This Row],[Amount (GBP)]])</f>
        <v>2</v>
      </c>
      <c r="F508">
        <v>41.8</v>
      </c>
      <c r="G508" t="str">
        <f t="shared" si="7"/>
        <v>Debit</v>
      </c>
      <c r="H508" t="s">
        <v>6</v>
      </c>
      <c r="I508" t="str">
        <f>VLOOKUP(Transaction[[#This Row],[Subcategory]],Data_Validation[#All],2,FALSE)</f>
        <v>Living Expenses</v>
      </c>
      <c r="J508" t="str">
        <f>VLOOKUP(Transaction[[#This Row],[Subcategory]],Data_Validation[#All],3,FALSE)</f>
        <v>EXPENSE</v>
      </c>
    </row>
    <row r="509" spans="1:10" x14ac:dyDescent="0.3">
      <c r="A509" s="1">
        <v>44589</v>
      </c>
      <c r="B509" t="s">
        <v>27</v>
      </c>
      <c r="C509" t="s">
        <v>17</v>
      </c>
      <c r="D509">
        <v>2</v>
      </c>
      <c r="E509">
        <f>ABS(Transaction[[#This Row],[Amount (GBP)]])</f>
        <v>2</v>
      </c>
      <c r="F509">
        <v>251.48</v>
      </c>
      <c r="G509" t="str">
        <f t="shared" si="7"/>
        <v>credit</v>
      </c>
      <c r="H509" t="s">
        <v>8</v>
      </c>
      <c r="I509" t="str">
        <f>VLOOKUP(Transaction[[#This Row],[Subcategory]],Data_Validation[#All],2,FALSE)</f>
        <v>Salary</v>
      </c>
      <c r="J509" t="str">
        <f>VLOOKUP(Transaction[[#This Row],[Subcategory]],Data_Validation[#All],3,FALSE)</f>
        <v>INCOME</v>
      </c>
    </row>
    <row r="510" spans="1:10" x14ac:dyDescent="0.3">
      <c r="A510" s="1">
        <v>44776</v>
      </c>
      <c r="B510" t="s">
        <v>5</v>
      </c>
      <c r="C510" t="s">
        <v>17</v>
      </c>
      <c r="D510">
        <v>-2</v>
      </c>
      <c r="E510">
        <f>ABS(Transaction[[#This Row],[Amount (GBP)]])</f>
        <v>2</v>
      </c>
      <c r="F510">
        <v>348.75</v>
      </c>
      <c r="G510" t="str">
        <f t="shared" si="7"/>
        <v>Debit</v>
      </c>
      <c r="H510" t="s">
        <v>6</v>
      </c>
      <c r="I510" t="str">
        <f>VLOOKUP(Transaction[[#This Row],[Subcategory]],Data_Validation[#All],2,FALSE)</f>
        <v>Living Expenses</v>
      </c>
      <c r="J510" t="str">
        <f>VLOOKUP(Transaction[[#This Row],[Subcategory]],Data_Validation[#All],3,FALSE)</f>
        <v>EXPENSE</v>
      </c>
    </row>
    <row r="511" spans="1:10" x14ac:dyDescent="0.3">
      <c r="A511" s="1">
        <v>44801</v>
      </c>
      <c r="B511" t="s">
        <v>43</v>
      </c>
      <c r="C511" t="s">
        <v>17</v>
      </c>
      <c r="D511">
        <v>-1.99</v>
      </c>
      <c r="E511">
        <f>ABS(Transaction[[#This Row],[Amount (GBP)]])</f>
        <v>1.99</v>
      </c>
      <c r="F511">
        <v>509.19</v>
      </c>
      <c r="G511" t="str">
        <f t="shared" si="7"/>
        <v>Debit</v>
      </c>
      <c r="H511" t="s">
        <v>6</v>
      </c>
      <c r="I511" t="str">
        <f>VLOOKUP(Transaction[[#This Row],[Subcategory]],Data_Validation[#All],2,FALSE)</f>
        <v>Living Expenses</v>
      </c>
      <c r="J511" t="str">
        <f>VLOOKUP(Transaction[[#This Row],[Subcategory]],Data_Validation[#All],3,FALSE)</f>
        <v>EXPENSE</v>
      </c>
    </row>
    <row r="512" spans="1:10" x14ac:dyDescent="0.3">
      <c r="A512" s="1">
        <v>44818</v>
      </c>
      <c r="B512" t="s">
        <v>85</v>
      </c>
      <c r="C512" t="s">
        <v>17</v>
      </c>
      <c r="D512">
        <v>-1.95</v>
      </c>
      <c r="E512">
        <f>ABS(Transaction[[#This Row],[Amount (GBP)]])</f>
        <v>1.95</v>
      </c>
      <c r="F512">
        <v>89.42</v>
      </c>
      <c r="G512" t="str">
        <f t="shared" si="7"/>
        <v>Debit</v>
      </c>
      <c r="H512" t="s">
        <v>86</v>
      </c>
      <c r="I512" t="str">
        <f>VLOOKUP(Transaction[[#This Row],[Subcategory]],Data_Validation[#All],2,FALSE)</f>
        <v>Discreationary</v>
      </c>
      <c r="J512" t="str">
        <f>VLOOKUP(Transaction[[#This Row],[Subcategory]],Data_Validation[#All],3,FALSE)</f>
        <v>EXPENSE</v>
      </c>
    </row>
    <row r="513" spans="1:10" x14ac:dyDescent="0.3">
      <c r="A513" s="1">
        <v>44656</v>
      </c>
      <c r="B513" t="s">
        <v>11</v>
      </c>
      <c r="C513" t="s">
        <v>17</v>
      </c>
      <c r="D513">
        <v>-1.89</v>
      </c>
      <c r="E513">
        <f>ABS(Transaction[[#This Row],[Amount (GBP)]])</f>
        <v>1.89</v>
      </c>
      <c r="F513">
        <v>416.33</v>
      </c>
      <c r="G513" t="str">
        <f t="shared" si="7"/>
        <v>Debit</v>
      </c>
      <c r="H513" t="s">
        <v>6</v>
      </c>
      <c r="I513" t="str">
        <f>VLOOKUP(Transaction[[#This Row],[Subcategory]],Data_Validation[#All],2,FALSE)</f>
        <v>Living Expenses</v>
      </c>
      <c r="J513" t="str">
        <f>VLOOKUP(Transaction[[#This Row],[Subcategory]],Data_Validation[#All],3,FALSE)</f>
        <v>EXPENSE</v>
      </c>
    </row>
    <row r="514" spans="1:10" x14ac:dyDescent="0.3">
      <c r="A514" s="1">
        <v>44728</v>
      </c>
      <c r="B514" t="s">
        <v>50</v>
      </c>
      <c r="C514" t="s">
        <v>108</v>
      </c>
      <c r="D514">
        <v>-1.75</v>
      </c>
      <c r="E514">
        <f>ABS(Transaction[[#This Row],[Amount (GBP)]])</f>
        <v>1.75</v>
      </c>
      <c r="F514">
        <v>377.08</v>
      </c>
      <c r="G514" t="str">
        <f t="shared" ref="G514:G548" si="8">IF(SIGN(D514)&lt;0,"Debit","credit")</f>
        <v>Debit</v>
      </c>
      <c r="H514" t="s">
        <v>15</v>
      </c>
      <c r="I514" t="str">
        <f>VLOOKUP(Transaction[[#This Row],[Subcategory]],Data_Validation[#All],2,FALSE)</f>
        <v>Living Expenses</v>
      </c>
      <c r="J514" t="str">
        <f>VLOOKUP(Transaction[[#This Row],[Subcategory]],Data_Validation[#All],3,FALSE)</f>
        <v>EXPENSE</v>
      </c>
    </row>
    <row r="515" spans="1:10" x14ac:dyDescent="0.3">
      <c r="A515" s="1">
        <v>44753</v>
      </c>
      <c r="B515" t="s">
        <v>50</v>
      </c>
      <c r="C515" t="s">
        <v>108</v>
      </c>
      <c r="D515">
        <v>-1.75</v>
      </c>
      <c r="E515">
        <f>ABS(Transaction[[#This Row],[Amount (GBP)]])</f>
        <v>1.75</v>
      </c>
      <c r="F515">
        <v>647.19000000000005</v>
      </c>
      <c r="G515" t="str">
        <f t="shared" si="8"/>
        <v>Debit</v>
      </c>
      <c r="H515" t="s">
        <v>15</v>
      </c>
      <c r="I515" t="str">
        <f>VLOOKUP(Transaction[[#This Row],[Subcategory]],Data_Validation[#All],2,FALSE)</f>
        <v>Living Expenses</v>
      </c>
      <c r="J515" t="str">
        <f>VLOOKUP(Transaction[[#This Row],[Subcategory]],Data_Validation[#All],3,FALSE)</f>
        <v>EXPENSE</v>
      </c>
    </row>
    <row r="516" spans="1:10" x14ac:dyDescent="0.3">
      <c r="A516" s="1">
        <v>44833</v>
      </c>
      <c r="B516" t="s">
        <v>50</v>
      </c>
      <c r="C516" t="s">
        <v>108</v>
      </c>
      <c r="D516">
        <v>-1.75</v>
      </c>
      <c r="E516">
        <f>ABS(Transaction[[#This Row],[Amount (GBP)]])</f>
        <v>1.75</v>
      </c>
      <c r="F516">
        <v>264.57</v>
      </c>
      <c r="G516" t="str">
        <f t="shared" si="8"/>
        <v>Debit</v>
      </c>
      <c r="H516" t="s">
        <v>15</v>
      </c>
      <c r="I516" t="str">
        <f>VLOOKUP(Transaction[[#This Row],[Subcategory]],Data_Validation[#All],2,FALSE)</f>
        <v>Living Expenses</v>
      </c>
      <c r="J516" t="str">
        <f>VLOOKUP(Transaction[[#This Row],[Subcategory]],Data_Validation[#All],3,FALSE)</f>
        <v>EXPENSE</v>
      </c>
    </row>
    <row r="517" spans="1:10" x14ac:dyDescent="0.3">
      <c r="A517" s="1">
        <v>44677</v>
      </c>
      <c r="B517" t="s">
        <v>50</v>
      </c>
      <c r="C517" t="s">
        <v>108</v>
      </c>
      <c r="D517">
        <v>-1.68</v>
      </c>
      <c r="E517">
        <f>ABS(Transaction[[#This Row],[Amount (GBP)]])</f>
        <v>1.68</v>
      </c>
      <c r="F517">
        <v>346.09</v>
      </c>
      <c r="G517" t="str">
        <f t="shared" si="8"/>
        <v>Debit</v>
      </c>
      <c r="H517" t="s">
        <v>15</v>
      </c>
      <c r="I517" t="str">
        <f>VLOOKUP(Transaction[[#This Row],[Subcategory]],Data_Validation[#All],2,FALSE)</f>
        <v>Living Expenses</v>
      </c>
      <c r="J517" t="str">
        <f>VLOOKUP(Transaction[[#This Row],[Subcategory]],Data_Validation[#All],3,FALSE)</f>
        <v>EXPENSE</v>
      </c>
    </row>
    <row r="518" spans="1:10" x14ac:dyDescent="0.3">
      <c r="A518" s="1">
        <v>44769</v>
      </c>
      <c r="B518" t="s">
        <v>11</v>
      </c>
      <c r="C518" t="s">
        <v>17</v>
      </c>
      <c r="D518">
        <v>-1.65</v>
      </c>
      <c r="E518">
        <f>ABS(Transaction[[#This Row],[Amount (GBP)]])</f>
        <v>1.65</v>
      </c>
      <c r="F518">
        <v>166.06</v>
      </c>
      <c r="G518" t="str">
        <f t="shared" si="8"/>
        <v>Debit</v>
      </c>
      <c r="H518" t="s">
        <v>6</v>
      </c>
      <c r="I518" t="str">
        <f>VLOOKUP(Transaction[[#This Row],[Subcategory]],Data_Validation[#All],2,FALSE)</f>
        <v>Living Expenses</v>
      </c>
      <c r="J518" t="str">
        <f>VLOOKUP(Transaction[[#This Row],[Subcategory]],Data_Validation[#All],3,FALSE)</f>
        <v>EXPENSE</v>
      </c>
    </row>
    <row r="519" spans="1:10" x14ac:dyDescent="0.3">
      <c r="A519" s="1">
        <v>44513</v>
      </c>
      <c r="B519" t="s">
        <v>12</v>
      </c>
      <c r="C519" t="s">
        <v>17</v>
      </c>
      <c r="D519">
        <v>1.5</v>
      </c>
      <c r="E519">
        <f>ABS(Transaction[[#This Row],[Amount (GBP)]])</f>
        <v>1.5</v>
      </c>
      <c r="F519">
        <v>12.02</v>
      </c>
      <c r="G519" t="str">
        <f t="shared" si="8"/>
        <v>credit</v>
      </c>
      <c r="H519" t="s">
        <v>8</v>
      </c>
      <c r="I519" t="str">
        <f>VLOOKUP(Transaction[[#This Row],[Subcategory]],Data_Validation[#All],2,FALSE)</f>
        <v>Salary</v>
      </c>
      <c r="J519" t="str">
        <f>VLOOKUP(Transaction[[#This Row],[Subcategory]],Data_Validation[#All],3,FALSE)</f>
        <v>INCOME</v>
      </c>
    </row>
    <row r="520" spans="1:10" x14ac:dyDescent="0.3">
      <c r="A520" s="1">
        <v>44519</v>
      </c>
      <c r="B520" t="s">
        <v>12</v>
      </c>
      <c r="C520" t="s">
        <v>17</v>
      </c>
      <c r="D520">
        <v>1.5</v>
      </c>
      <c r="E520">
        <f>ABS(Transaction[[#This Row],[Amount (GBP)]])</f>
        <v>1.5</v>
      </c>
      <c r="F520">
        <v>99.93</v>
      </c>
      <c r="G520" t="str">
        <f t="shared" si="8"/>
        <v>credit</v>
      </c>
      <c r="H520" t="s">
        <v>8</v>
      </c>
      <c r="I520" t="str">
        <f>VLOOKUP(Transaction[[#This Row],[Subcategory]],Data_Validation[#All],2,FALSE)</f>
        <v>Salary</v>
      </c>
      <c r="J520" t="str">
        <f>VLOOKUP(Transaction[[#This Row],[Subcategory]],Data_Validation[#All],3,FALSE)</f>
        <v>INCOME</v>
      </c>
    </row>
    <row r="521" spans="1:10" x14ac:dyDescent="0.3">
      <c r="A521" s="1">
        <v>44598</v>
      </c>
      <c r="B521" t="s">
        <v>47</v>
      </c>
      <c r="C521" t="s">
        <v>17</v>
      </c>
      <c r="D521">
        <v>-1.5</v>
      </c>
      <c r="E521">
        <f>ABS(Transaction[[#This Row],[Amount (GBP)]])</f>
        <v>1.5</v>
      </c>
      <c r="F521">
        <v>13.36</v>
      </c>
      <c r="G521" t="str">
        <f t="shared" si="8"/>
        <v>Debit</v>
      </c>
      <c r="H521" t="s">
        <v>6</v>
      </c>
      <c r="I521" t="str">
        <f>VLOOKUP(Transaction[[#This Row],[Subcategory]],Data_Validation[#All],2,FALSE)</f>
        <v>Living Expenses</v>
      </c>
      <c r="J521" t="str">
        <f>VLOOKUP(Transaction[[#This Row],[Subcategory]],Data_Validation[#All],3,FALSE)</f>
        <v>EXPENSE</v>
      </c>
    </row>
    <row r="522" spans="1:10" x14ac:dyDescent="0.3">
      <c r="A522" s="1">
        <v>44599</v>
      </c>
      <c r="B522" t="s">
        <v>47</v>
      </c>
      <c r="C522" t="s">
        <v>17</v>
      </c>
      <c r="D522">
        <v>-1.5</v>
      </c>
      <c r="E522">
        <f>ABS(Transaction[[#This Row],[Amount (GBP)]])</f>
        <v>1.5</v>
      </c>
      <c r="F522">
        <v>2.36</v>
      </c>
      <c r="G522" t="str">
        <f t="shared" si="8"/>
        <v>Debit</v>
      </c>
      <c r="H522" t="s">
        <v>6</v>
      </c>
      <c r="I522" t="str">
        <f>VLOOKUP(Transaction[[#This Row],[Subcategory]],Data_Validation[#All],2,FALSE)</f>
        <v>Living Expenses</v>
      </c>
      <c r="J522" t="str">
        <f>VLOOKUP(Transaction[[#This Row],[Subcategory]],Data_Validation[#All],3,FALSE)</f>
        <v>EXPENSE</v>
      </c>
    </row>
    <row r="523" spans="1:10" x14ac:dyDescent="0.3">
      <c r="A523" s="1">
        <v>44752</v>
      </c>
      <c r="B523" t="s">
        <v>24</v>
      </c>
      <c r="C523" t="s">
        <v>17</v>
      </c>
      <c r="D523">
        <v>-1.5</v>
      </c>
      <c r="E523">
        <f>ABS(Transaction[[#This Row],[Amount (GBP)]])</f>
        <v>1.5</v>
      </c>
      <c r="F523">
        <v>48.94</v>
      </c>
      <c r="G523" t="str">
        <f t="shared" si="8"/>
        <v>Debit</v>
      </c>
      <c r="H523" t="s">
        <v>6</v>
      </c>
      <c r="I523" t="str">
        <f>VLOOKUP(Transaction[[#This Row],[Subcategory]],Data_Validation[#All],2,FALSE)</f>
        <v>Living Expenses</v>
      </c>
      <c r="J523" t="str">
        <f>VLOOKUP(Transaction[[#This Row],[Subcategory]],Data_Validation[#All],3,FALSE)</f>
        <v>EXPENSE</v>
      </c>
    </row>
    <row r="524" spans="1:10" x14ac:dyDescent="0.3">
      <c r="A524" s="1">
        <v>44733</v>
      </c>
      <c r="B524" t="s">
        <v>50</v>
      </c>
      <c r="C524" t="s">
        <v>108</v>
      </c>
      <c r="D524">
        <v>-1.4</v>
      </c>
      <c r="E524">
        <f>ABS(Transaction[[#This Row],[Amount (GBP)]])</f>
        <v>1.4</v>
      </c>
      <c r="F524">
        <v>202.89</v>
      </c>
      <c r="G524" t="str">
        <f t="shared" si="8"/>
        <v>Debit</v>
      </c>
      <c r="H524" t="s">
        <v>15</v>
      </c>
      <c r="I524" t="str">
        <f>VLOOKUP(Transaction[[#This Row],[Subcategory]],Data_Validation[#All],2,FALSE)</f>
        <v>Living Expenses</v>
      </c>
      <c r="J524" t="str">
        <f>VLOOKUP(Transaction[[#This Row],[Subcategory]],Data_Validation[#All],3,FALSE)</f>
        <v>EXPENSE</v>
      </c>
    </row>
    <row r="525" spans="1:10" x14ac:dyDescent="0.3">
      <c r="A525" s="1">
        <v>44687</v>
      </c>
      <c r="B525" t="s">
        <v>11</v>
      </c>
      <c r="C525" t="s">
        <v>17</v>
      </c>
      <c r="D525">
        <v>-1.29</v>
      </c>
      <c r="E525">
        <f>ABS(Transaction[[#This Row],[Amount (GBP)]])</f>
        <v>1.29</v>
      </c>
      <c r="F525">
        <v>138.63999999999999</v>
      </c>
      <c r="G525" t="str">
        <f t="shared" si="8"/>
        <v>Debit</v>
      </c>
      <c r="H525" t="s">
        <v>6</v>
      </c>
      <c r="I525" t="str">
        <f>VLOOKUP(Transaction[[#This Row],[Subcategory]],Data_Validation[#All],2,FALSE)</f>
        <v>Living Expenses</v>
      </c>
      <c r="J525" t="str">
        <f>VLOOKUP(Transaction[[#This Row],[Subcategory]],Data_Validation[#All],3,FALSE)</f>
        <v>EXPENSE</v>
      </c>
    </row>
    <row r="526" spans="1:10" x14ac:dyDescent="0.3">
      <c r="A526" s="1">
        <v>44738</v>
      </c>
      <c r="B526" t="s">
        <v>11</v>
      </c>
      <c r="C526" t="s">
        <v>17</v>
      </c>
      <c r="D526">
        <v>-1.29</v>
      </c>
      <c r="E526">
        <f>ABS(Transaction[[#This Row],[Amount (GBP)]])</f>
        <v>1.29</v>
      </c>
      <c r="F526">
        <v>10.89</v>
      </c>
      <c r="G526" t="str">
        <f t="shared" si="8"/>
        <v>Debit</v>
      </c>
      <c r="H526" t="s">
        <v>6</v>
      </c>
      <c r="I526" t="str">
        <f>VLOOKUP(Transaction[[#This Row],[Subcategory]],Data_Validation[#All],2,FALSE)</f>
        <v>Living Expenses</v>
      </c>
      <c r="J526" t="str">
        <f>VLOOKUP(Transaction[[#This Row],[Subcategory]],Data_Validation[#All],3,FALSE)</f>
        <v>EXPENSE</v>
      </c>
    </row>
    <row r="527" spans="1:10" x14ac:dyDescent="0.3">
      <c r="A527" s="1">
        <v>44636</v>
      </c>
      <c r="B527" t="s">
        <v>11</v>
      </c>
      <c r="C527" t="s">
        <v>17</v>
      </c>
      <c r="D527">
        <v>-1.19</v>
      </c>
      <c r="E527">
        <f>ABS(Transaction[[#This Row],[Amount (GBP)]])</f>
        <v>1.19</v>
      </c>
      <c r="F527">
        <v>111.81</v>
      </c>
      <c r="G527" t="str">
        <f t="shared" si="8"/>
        <v>Debit</v>
      </c>
      <c r="H527" t="s">
        <v>6</v>
      </c>
      <c r="I527" t="str">
        <f>VLOOKUP(Transaction[[#This Row],[Subcategory]],Data_Validation[#All],2,FALSE)</f>
        <v>Living Expenses</v>
      </c>
      <c r="J527" t="str">
        <f>VLOOKUP(Transaction[[#This Row],[Subcategory]],Data_Validation[#All],3,FALSE)</f>
        <v>EXPENSE</v>
      </c>
    </row>
    <row r="528" spans="1:10" x14ac:dyDescent="0.3">
      <c r="A528" s="1">
        <v>44643</v>
      </c>
      <c r="B528" t="s">
        <v>11</v>
      </c>
      <c r="C528" t="s">
        <v>17</v>
      </c>
      <c r="D528">
        <v>-1.19</v>
      </c>
      <c r="E528">
        <f>ABS(Transaction[[#This Row],[Amount (GBP)]])</f>
        <v>1.19</v>
      </c>
      <c r="F528">
        <v>48.77</v>
      </c>
      <c r="G528" t="str">
        <f t="shared" si="8"/>
        <v>Debit</v>
      </c>
      <c r="H528" t="s">
        <v>6</v>
      </c>
      <c r="I528" t="str">
        <f>VLOOKUP(Transaction[[#This Row],[Subcategory]],Data_Validation[#All],2,FALSE)</f>
        <v>Living Expenses</v>
      </c>
      <c r="J528" t="str">
        <f>VLOOKUP(Transaction[[#This Row],[Subcategory]],Data_Validation[#All],3,FALSE)</f>
        <v>EXPENSE</v>
      </c>
    </row>
    <row r="529" spans="1:10" x14ac:dyDescent="0.3">
      <c r="A529" s="1">
        <v>44649</v>
      </c>
      <c r="B529" t="s">
        <v>11</v>
      </c>
      <c r="C529" t="s">
        <v>17</v>
      </c>
      <c r="D529">
        <v>-1.19</v>
      </c>
      <c r="E529">
        <f>ABS(Transaction[[#This Row],[Amount (GBP)]])</f>
        <v>1.19</v>
      </c>
      <c r="F529">
        <v>13.76</v>
      </c>
      <c r="G529" t="str">
        <f t="shared" si="8"/>
        <v>Debit</v>
      </c>
      <c r="H529" t="s">
        <v>6</v>
      </c>
      <c r="I529" t="str">
        <f>VLOOKUP(Transaction[[#This Row],[Subcategory]],Data_Validation[#All],2,FALSE)</f>
        <v>Living Expenses</v>
      </c>
      <c r="J529" t="str">
        <f>VLOOKUP(Transaction[[#This Row],[Subcategory]],Data_Validation[#All],3,FALSE)</f>
        <v>EXPENSE</v>
      </c>
    </row>
    <row r="530" spans="1:10" x14ac:dyDescent="0.3">
      <c r="A530" s="1">
        <v>44736</v>
      </c>
      <c r="B530" t="s">
        <v>11</v>
      </c>
      <c r="C530" t="s">
        <v>17</v>
      </c>
      <c r="D530">
        <v>-1.19</v>
      </c>
      <c r="E530">
        <f>ABS(Transaction[[#This Row],[Amount (GBP)]])</f>
        <v>1.19</v>
      </c>
      <c r="F530">
        <v>17.18</v>
      </c>
      <c r="G530" t="str">
        <f t="shared" si="8"/>
        <v>Debit</v>
      </c>
      <c r="H530" t="s">
        <v>6</v>
      </c>
      <c r="I530" t="str">
        <f>VLOOKUP(Transaction[[#This Row],[Subcategory]],Data_Validation[#All],2,FALSE)</f>
        <v>Living Expenses</v>
      </c>
      <c r="J530" t="str">
        <f>VLOOKUP(Transaction[[#This Row],[Subcategory]],Data_Validation[#All],3,FALSE)</f>
        <v>EXPENSE</v>
      </c>
    </row>
    <row r="531" spans="1:10" x14ac:dyDescent="0.3">
      <c r="A531" s="1">
        <v>44775</v>
      </c>
      <c r="B531" t="s">
        <v>50</v>
      </c>
      <c r="C531" t="s">
        <v>108</v>
      </c>
      <c r="D531">
        <v>-1.1200000000000001</v>
      </c>
      <c r="E531">
        <f>ABS(Transaction[[#This Row],[Amount (GBP)]])</f>
        <v>1.1200000000000001</v>
      </c>
      <c r="F531">
        <v>360.09</v>
      </c>
      <c r="G531" t="str">
        <f t="shared" si="8"/>
        <v>Debit</v>
      </c>
      <c r="H531" t="s">
        <v>15</v>
      </c>
      <c r="I531" t="str">
        <f>VLOOKUP(Transaction[[#This Row],[Subcategory]],Data_Validation[#All],2,FALSE)</f>
        <v>Living Expenses</v>
      </c>
      <c r="J531" t="str">
        <f>VLOOKUP(Transaction[[#This Row],[Subcategory]],Data_Validation[#All],3,FALSE)</f>
        <v>EXPENSE</v>
      </c>
    </row>
    <row r="532" spans="1:10" x14ac:dyDescent="0.3">
      <c r="A532" s="1">
        <v>44641</v>
      </c>
      <c r="B532" t="s">
        <v>16</v>
      </c>
      <c r="C532" t="s">
        <v>17</v>
      </c>
      <c r="D532">
        <v>-1.1100000000000001</v>
      </c>
      <c r="E532">
        <f>ABS(Transaction[[#This Row],[Amount (GBP)]])</f>
        <v>1.1100000000000001</v>
      </c>
      <c r="F532">
        <v>54.46</v>
      </c>
      <c r="G532" t="str">
        <f t="shared" si="8"/>
        <v>Debit</v>
      </c>
      <c r="H532" t="s">
        <v>18</v>
      </c>
      <c r="I532" t="str">
        <f>VLOOKUP(Transaction[[#This Row],[Subcategory]],Data_Validation[#All],2,FALSE)</f>
        <v>Dine-out</v>
      </c>
      <c r="J532" t="str">
        <f>VLOOKUP(Transaction[[#This Row],[Subcategory]],Data_Validation[#All],3,FALSE)</f>
        <v>EXPENSE</v>
      </c>
    </row>
    <row r="533" spans="1:10" x14ac:dyDescent="0.3">
      <c r="A533" s="1">
        <v>44518</v>
      </c>
      <c r="B533" t="s">
        <v>12</v>
      </c>
      <c r="C533" t="s">
        <v>17</v>
      </c>
      <c r="D533">
        <v>1</v>
      </c>
      <c r="E533">
        <f>ABS(Transaction[[#This Row],[Amount (GBP)]])</f>
        <v>1</v>
      </c>
      <c r="F533">
        <v>11.02</v>
      </c>
      <c r="G533" t="str">
        <f t="shared" si="8"/>
        <v>credit</v>
      </c>
      <c r="H533" t="s">
        <v>8</v>
      </c>
      <c r="I533" t="str">
        <f>VLOOKUP(Transaction[[#This Row],[Subcategory]],Data_Validation[#All],2,FALSE)</f>
        <v>Salary</v>
      </c>
      <c r="J533" t="str">
        <f>VLOOKUP(Transaction[[#This Row],[Subcategory]],Data_Validation[#All],3,FALSE)</f>
        <v>INCOME</v>
      </c>
    </row>
    <row r="534" spans="1:10" x14ac:dyDescent="0.3">
      <c r="A534" s="1">
        <v>44596</v>
      </c>
      <c r="B534" t="s">
        <v>53</v>
      </c>
      <c r="C534" t="s">
        <v>17</v>
      </c>
      <c r="D534">
        <v>-1</v>
      </c>
      <c r="E534">
        <f>ABS(Transaction[[#This Row],[Amount (GBP)]])</f>
        <v>1</v>
      </c>
      <c r="F534">
        <v>219.08</v>
      </c>
      <c r="G534" t="str">
        <f t="shared" si="8"/>
        <v>Debit</v>
      </c>
      <c r="H534" t="s">
        <v>10</v>
      </c>
      <c r="I534" t="s">
        <v>127</v>
      </c>
      <c r="J534" t="str">
        <f>VLOOKUP(Transaction[[#This Row],[Subcategory]],Data_Validation[#All],3,FALSE)</f>
        <v>EXPENSE</v>
      </c>
    </row>
    <row r="535" spans="1:10" x14ac:dyDescent="0.3">
      <c r="A535" s="1">
        <v>44751</v>
      </c>
      <c r="B535" t="s">
        <v>65</v>
      </c>
      <c r="C535" t="s">
        <v>17</v>
      </c>
      <c r="D535">
        <v>1</v>
      </c>
      <c r="E535">
        <f>ABS(Transaction[[#This Row],[Amount (GBP)]])</f>
        <v>1</v>
      </c>
      <c r="F535">
        <v>70.84</v>
      </c>
      <c r="G535" t="str">
        <f t="shared" si="8"/>
        <v>credit</v>
      </c>
      <c r="H535" t="s">
        <v>8</v>
      </c>
      <c r="I535" t="str">
        <f>VLOOKUP(Transaction[[#This Row],[Subcategory]],Data_Validation[#All],2,FALSE)</f>
        <v>Salary</v>
      </c>
      <c r="J535" t="str">
        <f>VLOOKUP(Transaction[[#This Row],[Subcategory]],Data_Validation[#All],3,FALSE)</f>
        <v>INCOME</v>
      </c>
    </row>
    <row r="536" spans="1:10" x14ac:dyDescent="0.3">
      <c r="A536" s="1">
        <v>44522</v>
      </c>
      <c r="B536" t="s">
        <v>16</v>
      </c>
      <c r="C536" t="s">
        <v>17</v>
      </c>
      <c r="D536">
        <v>-0.83</v>
      </c>
      <c r="E536">
        <f>ABS(Transaction[[#This Row],[Amount (GBP)]])</f>
        <v>0.83</v>
      </c>
      <c r="F536">
        <v>21.12</v>
      </c>
      <c r="G536" t="str">
        <f t="shared" si="8"/>
        <v>Debit</v>
      </c>
      <c r="H536" t="s">
        <v>18</v>
      </c>
      <c r="I536" t="str">
        <f>VLOOKUP(Transaction[[#This Row],[Subcategory]],Data_Validation[#All],2,FALSE)</f>
        <v>Dine-out</v>
      </c>
      <c r="J536" t="str">
        <f>VLOOKUP(Transaction[[#This Row],[Subcategory]],Data_Validation[#All],3,FALSE)</f>
        <v>EXPENSE</v>
      </c>
    </row>
    <row r="537" spans="1:10" x14ac:dyDescent="0.3">
      <c r="A537" s="1">
        <v>44584</v>
      </c>
      <c r="B537" t="s">
        <v>47</v>
      </c>
      <c r="C537" t="s">
        <v>17</v>
      </c>
      <c r="D537">
        <v>-0.8</v>
      </c>
      <c r="E537">
        <f>ABS(Transaction[[#This Row],[Amount (GBP)]])</f>
        <v>0.8</v>
      </c>
      <c r="F537">
        <v>44.6</v>
      </c>
      <c r="G537" t="str">
        <f t="shared" si="8"/>
        <v>Debit</v>
      </c>
      <c r="H537" t="s">
        <v>6</v>
      </c>
      <c r="I537" t="str">
        <f>VLOOKUP(Transaction[[#This Row],[Subcategory]],Data_Validation[#All],2,FALSE)</f>
        <v>Living Expenses</v>
      </c>
      <c r="J537" t="str">
        <f>VLOOKUP(Transaction[[#This Row],[Subcategory]],Data_Validation[#All],3,FALSE)</f>
        <v>EXPENSE</v>
      </c>
    </row>
    <row r="538" spans="1:10" x14ac:dyDescent="0.3">
      <c r="A538" s="1">
        <v>44584</v>
      </c>
      <c r="B538" t="s">
        <v>47</v>
      </c>
      <c r="C538" t="s">
        <v>17</v>
      </c>
      <c r="D538">
        <v>-0.8</v>
      </c>
      <c r="E538">
        <f>ABS(Transaction[[#This Row],[Amount (GBP)]])</f>
        <v>0.8</v>
      </c>
      <c r="F538">
        <v>43.8</v>
      </c>
      <c r="G538" t="str">
        <f t="shared" si="8"/>
        <v>Debit</v>
      </c>
      <c r="H538" t="s">
        <v>6</v>
      </c>
      <c r="I538" t="str">
        <f>VLOOKUP(Transaction[[#This Row],[Subcategory]],Data_Validation[#All],2,FALSE)</f>
        <v>Living Expenses</v>
      </c>
      <c r="J538" t="str">
        <f>VLOOKUP(Transaction[[#This Row],[Subcategory]],Data_Validation[#All],3,FALSE)</f>
        <v>EXPENSE</v>
      </c>
    </row>
    <row r="539" spans="1:10" x14ac:dyDescent="0.3">
      <c r="A539" s="1">
        <v>44598</v>
      </c>
      <c r="B539" t="s">
        <v>47</v>
      </c>
      <c r="C539" t="s">
        <v>17</v>
      </c>
      <c r="D539">
        <v>-0.8</v>
      </c>
      <c r="E539">
        <f>ABS(Transaction[[#This Row],[Amount (GBP)]])</f>
        <v>0.8</v>
      </c>
      <c r="F539">
        <v>16.46</v>
      </c>
      <c r="G539" t="str">
        <f t="shared" si="8"/>
        <v>Debit</v>
      </c>
      <c r="H539" t="s">
        <v>6</v>
      </c>
      <c r="I539" t="str">
        <f>VLOOKUP(Transaction[[#This Row],[Subcategory]],Data_Validation[#All],2,FALSE)</f>
        <v>Living Expenses</v>
      </c>
      <c r="J539" t="str">
        <f>VLOOKUP(Transaction[[#This Row],[Subcategory]],Data_Validation[#All],3,FALSE)</f>
        <v>EXPENSE</v>
      </c>
    </row>
    <row r="540" spans="1:10" x14ac:dyDescent="0.3">
      <c r="A540" s="1">
        <v>44598</v>
      </c>
      <c r="B540" t="s">
        <v>47</v>
      </c>
      <c r="C540" t="s">
        <v>17</v>
      </c>
      <c r="D540">
        <v>-0.8</v>
      </c>
      <c r="E540">
        <f>ABS(Transaction[[#This Row],[Amount (GBP)]])</f>
        <v>0.8</v>
      </c>
      <c r="F540">
        <v>15.66</v>
      </c>
      <c r="G540" t="str">
        <f t="shared" si="8"/>
        <v>Debit</v>
      </c>
      <c r="H540" t="s">
        <v>6</v>
      </c>
      <c r="I540" t="str">
        <f>VLOOKUP(Transaction[[#This Row],[Subcategory]],Data_Validation[#All],2,FALSE)</f>
        <v>Living Expenses</v>
      </c>
      <c r="J540" t="str">
        <f>VLOOKUP(Transaction[[#This Row],[Subcategory]],Data_Validation[#All],3,FALSE)</f>
        <v>EXPENSE</v>
      </c>
    </row>
    <row r="541" spans="1:10" x14ac:dyDescent="0.3">
      <c r="A541" s="1">
        <v>44598</v>
      </c>
      <c r="B541" t="s">
        <v>47</v>
      </c>
      <c r="C541" t="s">
        <v>17</v>
      </c>
      <c r="D541">
        <v>-0.8</v>
      </c>
      <c r="E541">
        <f>ABS(Transaction[[#This Row],[Amount (GBP)]])</f>
        <v>0.8</v>
      </c>
      <c r="F541">
        <v>14.86</v>
      </c>
      <c r="G541" t="str">
        <f t="shared" si="8"/>
        <v>Debit</v>
      </c>
      <c r="H541" t="s">
        <v>6</v>
      </c>
      <c r="I541" t="str">
        <f>VLOOKUP(Transaction[[#This Row],[Subcategory]],Data_Validation[#All],2,FALSE)</f>
        <v>Living Expenses</v>
      </c>
      <c r="J541" t="str">
        <f>VLOOKUP(Transaction[[#This Row],[Subcategory]],Data_Validation[#All],3,FALSE)</f>
        <v>EXPENSE</v>
      </c>
    </row>
    <row r="542" spans="1:10" x14ac:dyDescent="0.3">
      <c r="A542" s="1">
        <v>44599</v>
      </c>
      <c r="B542" t="s">
        <v>47</v>
      </c>
      <c r="C542" t="s">
        <v>17</v>
      </c>
      <c r="D542">
        <v>-0.8</v>
      </c>
      <c r="E542">
        <f>ABS(Transaction[[#This Row],[Amount (GBP)]])</f>
        <v>0.8</v>
      </c>
      <c r="F542">
        <v>1.56</v>
      </c>
      <c r="G542" t="str">
        <f t="shared" si="8"/>
        <v>Debit</v>
      </c>
      <c r="H542" t="s">
        <v>6</v>
      </c>
      <c r="I542" t="str">
        <f>VLOOKUP(Transaction[[#This Row],[Subcategory]],Data_Validation[#All],2,FALSE)</f>
        <v>Living Expenses</v>
      </c>
      <c r="J542" t="str">
        <f>VLOOKUP(Transaction[[#This Row],[Subcategory]],Data_Validation[#All],3,FALSE)</f>
        <v>EXPENSE</v>
      </c>
    </row>
    <row r="543" spans="1:10" x14ac:dyDescent="0.3">
      <c r="A543" s="1">
        <v>44712</v>
      </c>
      <c r="B543" t="s">
        <v>47</v>
      </c>
      <c r="C543" t="s">
        <v>17</v>
      </c>
      <c r="D543">
        <v>-0.8</v>
      </c>
      <c r="E543">
        <f>ABS(Transaction[[#This Row],[Amount (GBP)]])</f>
        <v>0.8</v>
      </c>
      <c r="F543">
        <v>587.66999999999996</v>
      </c>
      <c r="G543" t="str">
        <f t="shared" si="8"/>
        <v>Debit</v>
      </c>
      <c r="H543" t="s">
        <v>6</v>
      </c>
      <c r="I543" t="str">
        <f>VLOOKUP(Transaction[[#This Row],[Subcategory]],Data_Validation[#All],2,FALSE)</f>
        <v>Living Expenses</v>
      </c>
      <c r="J543" t="str">
        <f>VLOOKUP(Transaction[[#This Row],[Subcategory]],Data_Validation[#All],3,FALSE)</f>
        <v>EXPENSE</v>
      </c>
    </row>
    <row r="544" spans="1:10" x14ac:dyDescent="0.3">
      <c r="A544" s="1">
        <v>44743</v>
      </c>
      <c r="B544" t="s">
        <v>50</v>
      </c>
      <c r="C544" t="s">
        <v>108</v>
      </c>
      <c r="D544">
        <v>-0.7</v>
      </c>
      <c r="E544">
        <f>ABS(Transaction[[#This Row],[Amount (GBP)]])</f>
        <v>0.7</v>
      </c>
      <c r="F544">
        <v>104.7</v>
      </c>
      <c r="G544" t="str">
        <f t="shared" si="8"/>
        <v>Debit</v>
      </c>
      <c r="H544" t="s">
        <v>15</v>
      </c>
      <c r="I544" t="str">
        <f>VLOOKUP(Transaction[[#This Row],[Subcategory]],Data_Validation[#All],2,FALSE)</f>
        <v>Living Expenses</v>
      </c>
      <c r="J544" t="str">
        <f>VLOOKUP(Transaction[[#This Row],[Subcategory]],Data_Validation[#All],3,FALSE)</f>
        <v>EXPENSE</v>
      </c>
    </row>
    <row r="545" spans="1:10" x14ac:dyDescent="0.3">
      <c r="A545" s="1">
        <v>44593</v>
      </c>
      <c r="B545" t="s">
        <v>50</v>
      </c>
      <c r="C545" t="s">
        <v>17</v>
      </c>
      <c r="D545">
        <v>0.01</v>
      </c>
      <c r="E545">
        <f>ABS(Transaction[[#This Row],[Amount (GBP)]])</f>
        <v>0.01</v>
      </c>
      <c r="F545">
        <v>24.52</v>
      </c>
      <c r="G545" t="str">
        <f t="shared" si="8"/>
        <v>credit</v>
      </c>
      <c r="H545" t="s">
        <v>8</v>
      </c>
      <c r="I545" t="str">
        <f>VLOOKUP(Transaction[[#This Row],[Subcategory]],Data_Validation[#All],2,FALSE)</f>
        <v>Salary</v>
      </c>
      <c r="J545" t="str">
        <f>VLOOKUP(Transaction[[#This Row],[Subcategory]],Data_Validation[#All],3,FALSE)</f>
        <v>INCOME</v>
      </c>
    </row>
    <row r="546" spans="1:10" x14ac:dyDescent="0.3">
      <c r="A546" s="1">
        <v>44682</v>
      </c>
      <c r="B546" t="s">
        <v>50</v>
      </c>
      <c r="C546" t="s">
        <v>17</v>
      </c>
      <c r="D546">
        <v>0.01</v>
      </c>
      <c r="E546">
        <f>ABS(Transaction[[#This Row],[Amount (GBP)]])</f>
        <v>0.01</v>
      </c>
      <c r="F546">
        <v>262.14</v>
      </c>
      <c r="G546" t="str">
        <f t="shared" si="8"/>
        <v>credit</v>
      </c>
      <c r="H546" t="s">
        <v>8</v>
      </c>
      <c r="I546" t="str">
        <f>VLOOKUP(Transaction[[#This Row],[Subcategory]],Data_Validation[#All],2,FALSE)</f>
        <v>Salary</v>
      </c>
      <c r="J546" t="str">
        <f>VLOOKUP(Transaction[[#This Row],[Subcategory]],Data_Validation[#All],3,FALSE)</f>
        <v>INCOME</v>
      </c>
    </row>
    <row r="547" spans="1:10" x14ac:dyDescent="0.3">
      <c r="A547" s="1">
        <v>44743</v>
      </c>
      <c r="B547" t="s">
        <v>50</v>
      </c>
      <c r="C547" t="s">
        <v>17</v>
      </c>
      <c r="D547">
        <v>0.01</v>
      </c>
      <c r="E547">
        <f>ABS(Transaction[[#This Row],[Amount (GBP)]])</f>
        <v>0.01</v>
      </c>
      <c r="F547">
        <v>10.9</v>
      </c>
      <c r="G547" t="str">
        <f t="shared" si="8"/>
        <v>credit</v>
      </c>
      <c r="H547" t="s">
        <v>8</v>
      </c>
      <c r="I547" t="str">
        <f>VLOOKUP(Transaction[[#This Row],[Subcategory]],Data_Validation[#All],2,FALSE)</f>
        <v>Salary</v>
      </c>
      <c r="J547" t="str">
        <f>VLOOKUP(Transaction[[#This Row],[Subcategory]],Data_Validation[#All],3,FALSE)</f>
        <v>INCOME</v>
      </c>
    </row>
    <row r="548" spans="1:10" x14ac:dyDescent="0.3">
      <c r="A548" s="1">
        <v>44805</v>
      </c>
      <c r="B548" t="s">
        <v>50</v>
      </c>
      <c r="C548" t="s">
        <v>17</v>
      </c>
      <c r="D548">
        <v>0.01</v>
      </c>
      <c r="E548">
        <f>ABS(Transaction[[#This Row],[Amount (GBP)]])</f>
        <v>0.01</v>
      </c>
      <c r="F548">
        <v>93.9</v>
      </c>
      <c r="G548" t="str">
        <f t="shared" si="8"/>
        <v>credit</v>
      </c>
      <c r="H548" t="s">
        <v>8</v>
      </c>
      <c r="I548" t="str">
        <f>VLOOKUP(Transaction[[#This Row],[Subcategory]],Data_Validation[#All],2,FALSE)</f>
        <v>Salary</v>
      </c>
      <c r="J548" t="str">
        <f>VLOOKUP(Transaction[[#This Row],[Subcategory]],Data_Validation[#All],3,FALSE)</f>
        <v>INCOME</v>
      </c>
    </row>
  </sheetData>
  <dataValidations count="1">
    <dataValidation type="list" showInputMessage="1" showErrorMessage="1" promptTitle="Chose Sub-category" sqref="H182:H184 H189:H191 H194 H199:H201 H208:H220 H247:H259 H262:H263 H266 H270:H275 H278 H282:H284 H301 H303 H305:H306 H308 H313:H315 H317:H320 H323:H324 H326 H328 H333 H341:H342 H415 H484 H366 H368:H370 H186:H187 H205:H206 H222:H224 H338:H339 H433 H443 H227 H286:H294 H296:H297 H196:H197 H230 H232:H233 H235:H237 H239:H240 H243:H244 H331 H373 H385 H388 H405 H419 H473 H476:H477 H482" xr:uid="{8FFAC6E6-579E-4AAC-A76A-10E1E0F46E88}">
      <formula1>$H$2:$H$548</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0BE0A-55D0-49C2-89CE-E52C2F51F173}">
  <sheetPr published="0"/>
  <dimension ref="A1:C14"/>
  <sheetViews>
    <sheetView workbookViewId="0">
      <selection activeCell="O40" sqref="O40"/>
    </sheetView>
  </sheetViews>
  <sheetFormatPr defaultRowHeight="14.4" x14ac:dyDescent="0.3"/>
  <cols>
    <col min="1" max="1" width="18.88671875" bestFit="1" customWidth="1"/>
    <col min="2" max="2" width="18.21875" bestFit="1" customWidth="1"/>
    <col min="3" max="3" width="15.44140625" bestFit="1" customWidth="1"/>
    <col min="16" max="16" width="8.88671875" customWidth="1"/>
    <col min="17" max="17" width="0.21875" customWidth="1"/>
  </cols>
  <sheetData>
    <row r="1" spans="1:3" x14ac:dyDescent="0.3">
      <c r="A1" s="2" t="s">
        <v>92</v>
      </c>
      <c r="B1" s="2" t="s">
        <v>93</v>
      </c>
      <c r="C1" s="2" t="s">
        <v>94</v>
      </c>
    </row>
    <row r="2" spans="1:3" x14ac:dyDescent="0.3">
      <c r="A2" t="s">
        <v>6</v>
      </c>
      <c r="B2" t="s">
        <v>97</v>
      </c>
      <c r="C2" t="s">
        <v>95</v>
      </c>
    </row>
    <row r="3" spans="1:3" x14ac:dyDescent="0.3">
      <c r="A3" t="s">
        <v>8</v>
      </c>
      <c r="B3" t="s">
        <v>98</v>
      </c>
      <c r="C3" t="s">
        <v>8</v>
      </c>
    </row>
    <row r="4" spans="1:3" x14ac:dyDescent="0.3">
      <c r="A4" t="s">
        <v>15</v>
      </c>
      <c r="B4" t="s">
        <v>97</v>
      </c>
      <c r="C4" t="s">
        <v>95</v>
      </c>
    </row>
    <row r="5" spans="1:3" x14ac:dyDescent="0.3">
      <c r="A5" t="s">
        <v>10</v>
      </c>
      <c r="B5" t="s">
        <v>98</v>
      </c>
      <c r="C5" t="s">
        <v>95</v>
      </c>
    </row>
    <row r="6" spans="1:3" x14ac:dyDescent="0.3">
      <c r="A6" t="s">
        <v>32</v>
      </c>
      <c r="B6" t="s">
        <v>99</v>
      </c>
      <c r="C6" t="s">
        <v>95</v>
      </c>
    </row>
    <row r="7" spans="1:3" x14ac:dyDescent="0.3">
      <c r="A7" t="s">
        <v>52</v>
      </c>
      <c r="B7" t="s">
        <v>99</v>
      </c>
      <c r="C7" t="s">
        <v>95</v>
      </c>
    </row>
    <row r="8" spans="1:3" x14ac:dyDescent="0.3">
      <c r="A8" t="s">
        <v>18</v>
      </c>
      <c r="B8" t="s">
        <v>96</v>
      </c>
      <c r="C8" t="s">
        <v>95</v>
      </c>
    </row>
    <row r="9" spans="1:3" x14ac:dyDescent="0.3">
      <c r="A9" t="s">
        <v>44</v>
      </c>
      <c r="B9" t="s">
        <v>100</v>
      </c>
      <c r="C9" t="s">
        <v>95</v>
      </c>
    </row>
    <row r="10" spans="1:3" x14ac:dyDescent="0.3">
      <c r="A10" t="s">
        <v>38</v>
      </c>
      <c r="B10" t="s">
        <v>97</v>
      </c>
      <c r="C10" t="s">
        <v>95</v>
      </c>
    </row>
    <row r="11" spans="1:3" x14ac:dyDescent="0.3">
      <c r="A11" t="s">
        <v>86</v>
      </c>
      <c r="B11" t="s">
        <v>99</v>
      </c>
      <c r="C11" t="s">
        <v>95</v>
      </c>
    </row>
    <row r="12" spans="1:3" x14ac:dyDescent="0.3">
      <c r="A12" t="s">
        <v>103</v>
      </c>
      <c r="B12" t="s">
        <v>104</v>
      </c>
      <c r="C12" t="s">
        <v>95</v>
      </c>
    </row>
    <row r="13" spans="1:3" x14ac:dyDescent="0.3">
      <c r="A13" t="s">
        <v>107</v>
      </c>
      <c r="B13" t="s">
        <v>97</v>
      </c>
      <c r="C13" t="s">
        <v>95</v>
      </c>
    </row>
    <row r="14" spans="1:3" x14ac:dyDescent="0.3">
      <c r="A14" t="s">
        <v>10</v>
      </c>
      <c r="B14" t="s">
        <v>127</v>
      </c>
      <c r="C14" t="s">
        <v>95</v>
      </c>
    </row>
  </sheetData>
  <dataValidations count="2">
    <dataValidation type="list" showInputMessage="1" showErrorMessage="1" sqref="B22" xr:uid="{12F1EE2A-11D8-401D-A4F4-BADABD945F73}">
      <formula1>"Bills, Rent, Dine-out, Fuel, Grocery"</formula1>
    </dataValidation>
    <dataValidation type="list" showInputMessage="1" showErrorMessage="1" sqref="C2:C24" xr:uid="{40ACD8BE-9272-49DB-860D-2BB36C0BA1BD}">
      <formula1>"INCOME, EXPENSE"</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showInputMessage="1" showErrorMessage="1" promptTitle="Chose Sub-category" xr:uid="{34626836-21D5-4041-A6CE-5805002A7C52}">
          <x14:formula1>
            <xm:f>Transaction!$H$2:$H$548</xm:f>
          </x14:formula1>
          <xm:sqref>A2:A16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Dashboard</vt:lpstr>
      <vt:lpstr>Pivot Table</vt:lpstr>
      <vt:lpstr>Transaction</vt:lpstr>
      <vt:lpstr>Data Validation</vt:lpstr>
      <vt:lpstr>MyPersonalFinanceDashboard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Subrata Das</cp:lastModifiedBy>
  <cp:lastPrinted>2022-10-08T14:00:12Z</cp:lastPrinted>
  <dcterms:created xsi:type="dcterms:W3CDTF">2022-10-06T16:39:58Z</dcterms:created>
  <dcterms:modified xsi:type="dcterms:W3CDTF">2022-10-08T14:24:06Z</dcterms:modified>
</cp:coreProperties>
</file>