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3" i="1"/>
  <c r="J12" i="1"/>
  <c r="I12" i="1"/>
  <c r="H12" i="1"/>
  <c r="G12" i="1"/>
  <c r="F12" i="1"/>
  <c r="J11" i="1"/>
  <c r="I11" i="1"/>
  <c r="H11" i="1"/>
  <c r="G11" i="1"/>
  <c r="F11" i="1"/>
  <c r="J5" i="1"/>
  <c r="I5" i="1"/>
  <c r="H5" i="1"/>
  <c r="G5" i="1"/>
  <c r="F5" i="1"/>
  <c r="E9" i="1"/>
  <c r="D9" i="1"/>
  <c r="E8" i="1"/>
  <c r="D8" i="1"/>
  <c r="E7" i="1"/>
  <c r="E6" i="1"/>
  <c r="D7" i="1"/>
  <c r="D6" i="1"/>
  <c r="E4" i="1"/>
  <c r="E3" i="1"/>
  <c r="D4" i="1"/>
  <c r="D3" i="1"/>
</calcChain>
</file>

<file path=xl/sharedStrings.xml><?xml version="1.0" encoding="utf-8"?>
<sst xmlns="http://schemas.openxmlformats.org/spreadsheetml/2006/main" count="19" uniqueCount="19">
  <si>
    <t>필요 조건</t>
    <phoneticPr fontId="1" type="noConversion"/>
  </si>
  <si>
    <t>100W</t>
    <phoneticPr fontId="1" type="noConversion"/>
  </si>
  <si>
    <t>출력(W)</t>
    <phoneticPr fontId="1" type="noConversion"/>
  </si>
  <si>
    <t>토크(Nm)</t>
    <phoneticPr fontId="1" type="noConversion"/>
  </si>
  <si>
    <t>각속도(rpm)</t>
    <phoneticPr fontId="1" type="noConversion"/>
  </si>
  <si>
    <t>감속비</t>
    <phoneticPr fontId="1" type="noConversion"/>
  </si>
  <si>
    <t>HG-KR23</t>
    <phoneticPr fontId="1" type="noConversion"/>
  </si>
  <si>
    <t>HG-KR43</t>
    <phoneticPr fontId="1" type="noConversion"/>
  </si>
  <si>
    <t>관성모멘트(1e-4 Kg m^2)</t>
    <phoneticPr fontId="1" type="noConversion"/>
  </si>
  <si>
    <t>J_load_1_axis(kg m^2)</t>
    <phoneticPr fontId="1" type="noConversion"/>
  </si>
  <si>
    <t>J_load_2_axis (kg m^2)</t>
    <phoneticPr fontId="1" type="noConversion"/>
  </si>
  <si>
    <t>최적감속비(축2)</t>
    <phoneticPr fontId="1" type="noConversion"/>
  </si>
  <si>
    <t>최적감속비(축1)</t>
    <phoneticPr fontId="1" type="noConversion"/>
  </si>
  <si>
    <t>임계감속비(축1)</t>
    <phoneticPr fontId="1" type="noConversion"/>
  </si>
  <si>
    <t>임계감속비(축2)</t>
    <phoneticPr fontId="1" type="noConversion"/>
  </si>
  <si>
    <t>HG-SR81</t>
    <phoneticPr fontId="1" type="noConversion"/>
  </si>
  <si>
    <t>HG-SR102</t>
    <phoneticPr fontId="1" type="noConversion"/>
  </si>
  <si>
    <t>HG-SR102G1</t>
    <phoneticPr fontId="1" type="noConversion"/>
  </si>
  <si>
    <t>10kg 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</si>
</sst>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40" zoomScaleNormal="140" workbookViewId="0">
      <selection activeCell="G18" sqref="G18"/>
    </sheetView>
  </sheetViews>
  <sheetFormatPr defaultRowHeight="16.5" x14ac:dyDescent="0.3"/>
  <cols>
    <col min="1" max="1" width="12.75" bestFit="1" customWidth="1"/>
    <col min="3" max="3" width="8.25" bestFit="1" customWidth="1"/>
    <col min="4" max="4" width="9.5" bestFit="1" customWidth="1"/>
    <col min="5" max="5" width="13.25" bestFit="1" customWidth="1"/>
    <col min="6" max="6" width="12.5" customWidth="1"/>
    <col min="7" max="7" width="11.75" customWidth="1"/>
    <col min="8" max="8" width="17.5" customWidth="1"/>
    <col min="9" max="10" width="15.5" bestFit="1" customWidth="1"/>
    <col min="11" max="11" width="11.875" customWidth="1"/>
    <col min="12" max="12" width="10.5" customWidth="1"/>
  </cols>
  <sheetData>
    <row r="1" spans="1:12" x14ac:dyDescent="0.3">
      <c r="A1" t="s">
        <v>18</v>
      </c>
      <c r="B1" t="s">
        <v>5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11</v>
      </c>
      <c r="I1" t="s">
        <v>13</v>
      </c>
      <c r="J1" t="s">
        <v>14</v>
      </c>
      <c r="K1" t="s">
        <v>9</v>
      </c>
      <c r="L1" t="s">
        <v>10</v>
      </c>
    </row>
    <row r="2" spans="1:12" x14ac:dyDescent="0.3">
      <c r="A2" t="s">
        <v>0</v>
      </c>
      <c r="C2" t="s">
        <v>1</v>
      </c>
      <c r="D2">
        <v>15</v>
      </c>
      <c r="E2">
        <v>200</v>
      </c>
      <c r="K2">
        <v>2.9</v>
      </c>
      <c r="L2">
        <v>0.624</v>
      </c>
    </row>
    <row r="3" spans="1:12" x14ac:dyDescent="0.3">
      <c r="A3" t="s">
        <v>6</v>
      </c>
      <c r="B3">
        <v>33</v>
      </c>
      <c r="D3">
        <f>0.6*B3</f>
        <v>19.8</v>
      </c>
      <c r="E3">
        <f>6000/33</f>
        <v>181.81818181818181</v>
      </c>
    </row>
    <row r="4" spans="1:12" x14ac:dyDescent="0.3">
      <c r="B4">
        <v>45</v>
      </c>
      <c r="D4">
        <f>0.6*45</f>
        <v>27</v>
      </c>
      <c r="E4">
        <f>6000/45</f>
        <v>133.33333333333334</v>
      </c>
    </row>
    <row r="5" spans="1:12" x14ac:dyDescent="0.3">
      <c r="B5">
        <v>1</v>
      </c>
      <c r="D5">
        <v>1.3</v>
      </c>
      <c r="E5">
        <v>6000</v>
      </c>
      <c r="F5">
        <f>0.371*0.0001</f>
        <v>3.7100000000000001E-5</v>
      </c>
      <c r="G5">
        <f>SQRT(K2/F5)</f>
        <v>279.58382625424696</v>
      </c>
      <c r="H5">
        <f>SQRT(L2/F5)</f>
        <v>129.6896565192701</v>
      </c>
      <c r="I5">
        <f>SQRT(11.6/F5/10)</f>
        <v>176.82433758164058</v>
      </c>
      <c r="J5">
        <f>SQRT(L2/F5/10)</f>
        <v>41.011470356579821</v>
      </c>
    </row>
    <row r="6" spans="1:12" x14ac:dyDescent="0.3">
      <c r="B6">
        <v>11</v>
      </c>
      <c r="D6">
        <f>D5*B6</f>
        <v>14.3</v>
      </c>
      <c r="E6">
        <f>6000/11</f>
        <v>545.4545454545455</v>
      </c>
    </row>
    <row r="7" spans="1:12" x14ac:dyDescent="0.3">
      <c r="A7" s="1" t="s">
        <v>7</v>
      </c>
      <c r="B7" s="1">
        <v>21</v>
      </c>
      <c r="D7">
        <f>1.3*21</f>
        <v>27.3</v>
      </c>
      <c r="E7">
        <f>6000/21</f>
        <v>285.71428571428572</v>
      </c>
    </row>
    <row r="8" spans="1:12" x14ac:dyDescent="0.3">
      <c r="B8">
        <v>33</v>
      </c>
      <c r="D8">
        <f>33*1.3</f>
        <v>42.9</v>
      </c>
      <c r="E8">
        <f>6000/33</f>
        <v>181.81818181818181</v>
      </c>
    </row>
    <row r="9" spans="1:12" x14ac:dyDescent="0.3">
      <c r="B9">
        <v>45</v>
      </c>
      <c r="D9">
        <f>1.3*45</f>
        <v>58.5</v>
      </c>
      <c r="E9">
        <f>6000/45</f>
        <v>133.33333333333334</v>
      </c>
    </row>
    <row r="11" spans="1:12" x14ac:dyDescent="0.3">
      <c r="A11" t="s">
        <v>15</v>
      </c>
      <c r="B11">
        <v>1</v>
      </c>
      <c r="C11">
        <v>850</v>
      </c>
      <c r="D11">
        <v>24.4</v>
      </c>
      <c r="E11">
        <v>1000</v>
      </c>
      <c r="F11">
        <f>16*0.0001</f>
        <v>1.6000000000000001E-3</v>
      </c>
      <c r="G11">
        <f>SQRT(K2/F11)</f>
        <v>42.573465914815998</v>
      </c>
      <c r="H11">
        <f>SQRT(L2/F11)</f>
        <v>19.748417658131498</v>
      </c>
      <c r="I11">
        <f>SQRT(K2/F11/10)</f>
        <v>13.46291201783626</v>
      </c>
      <c r="J11">
        <f>SQRT(L2/F11/10)</f>
        <v>6.2449979983983983</v>
      </c>
    </row>
    <row r="12" spans="1:12" x14ac:dyDescent="0.3">
      <c r="A12" t="s">
        <v>16</v>
      </c>
      <c r="B12">
        <v>1</v>
      </c>
      <c r="C12">
        <v>1000</v>
      </c>
      <c r="D12">
        <v>4.8</v>
      </c>
      <c r="E12">
        <v>2000</v>
      </c>
      <c r="F12">
        <f>13.8*0.0001</f>
        <v>1.3800000000000002E-3</v>
      </c>
      <c r="G12">
        <f>SQRT(K2/F12)</f>
        <v>45.841567112854229</v>
      </c>
      <c r="H12">
        <f>SQRT(L2/F12)</f>
        <v>21.264381322847797</v>
      </c>
      <c r="I12">
        <f>SQRT(K2/F12/10)</f>
        <v>14.49637635880884</v>
      </c>
      <c r="J12">
        <f>SQRT(L2/F12/10)</f>
        <v>6.7243878014543315</v>
      </c>
    </row>
    <row r="13" spans="1:12" x14ac:dyDescent="0.3">
      <c r="A13" t="s">
        <v>17</v>
      </c>
      <c r="B13">
        <v>17</v>
      </c>
      <c r="C13">
        <v>1000</v>
      </c>
      <c r="D13">
        <f>D12*B13</f>
        <v>81.599999999999994</v>
      </c>
      <c r="E13">
        <f>E12/B13</f>
        <v>117.64705882352941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2025-08-21T02:05:40Z</dcterms:created>
  <dcterms:modified xsi:type="dcterms:W3CDTF">2025-08-21T05:53:00Z</dcterms:modified>
</cp:coreProperties>
</file>