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kbar Irwansya\Downloads\"/>
    </mc:Choice>
  </mc:AlternateContent>
  <xr:revisionPtr revIDLastSave="0" documentId="13_ncr:1_{51DB727E-5597-4D2E-874E-13CB1A0874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NGGAJIAN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6" l="1"/>
  <c r="C54" i="6" s="1"/>
  <c r="N50" i="6"/>
  <c r="M50" i="6"/>
  <c r="L50" i="6"/>
  <c r="K50" i="6"/>
  <c r="J50" i="6"/>
  <c r="I50" i="6"/>
  <c r="H50" i="6"/>
  <c r="G50" i="6"/>
  <c r="S49" i="6"/>
  <c r="Q49" i="6"/>
  <c r="P49" i="6"/>
  <c r="O49" i="6"/>
  <c r="S48" i="6"/>
  <c r="Q48" i="6"/>
  <c r="P48" i="6"/>
  <c r="O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50" i="6" s="1"/>
  <c r="S8" i="6"/>
  <c r="D4" i="6"/>
  <c r="C4" i="6"/>
  <c r="U52" i="6"/>
  <c r="U54" i="6" s="1"/>
  <c r="R48" i="6" l="1"/>
  <c r="R49" i="6"/>
  <c r="Q35" i="6"/>
  <c r="Q44" i="6"/>
  <c r="P19" i="6"/>
  <c r="Q25" i="6"/>
  <c r="P42" i="6"/>
  <c r="O11" i="6"/>
  <c r="P10" i="6"/>
  <c r="O14" i="6"/>
  <c r="O22" i="6"/>
  <c r="O30" i="6"/>
  <c r="O43" i="6"/>
  <c r="P21" i="6"/>
  <c r="P20" i="6"/>
  <c r="P34" i="6"/>
  <c r="Q38" i="6"/>
  <c r="Q30" i="6"/>
  <c r="Q46" i="6"/>
  <c r="O40" i="6"/>
  <c r="O21" i="6"/>
  <c r="P41" i="6"/>
  <c r="O9" i="6"/>
  <c r="O13" i="6"/>
  <c r="P24" i="6"/>
  <c r="O20" i="6"/>
  <c r="Q27" i="6"/>
  <c r="O34" i="6"/>
  <c r="Q39" i="6"/>
  <c r="O32" i="6"/>
  <c r="O38" i="6"/>
  <c r="O17" i="6"/>
  <c r="P8" i="6"/>
  <c r="P13" i="6"/>
  <c r="T49" i="6"/>
  <c r="T48" i="6"/>
  <c r="O8" i="6" l="1"/>
  <c r="P16" i="6"/>
  <c r="P36" i="6"/>
  <c r="O35" i="6"/>
  <c r="O28" i="6"/>
  <c r="P47" i="6"/>
  <c r="O26" i="6"/>
  <c r="Q33" i="6"/>
  <c r="P15" i="6"/>
  <c r="O31" i="6"/>
  <c r="Q43" i="6"/>
  <c r="Q18" i="6"/>
  <c r="Q34" i="6"/>
  <c r="R34" i="6" s="1"/>
  <c r="Q20" i="6"/>
  <c r="R20" i="6" s="1"/>
  <c r="Q13" i="6"/>
  <c r="R13" i="6" s="1"/>
  <c r="Q14" i="6"/>
  <c r="Q28" i="6"/>
  <c r="Q26" i="6"/>
  <c r="P44" i="6"/>
  <c r="O19" i="6"/>
  <c r="P33" i="6"/>
  <c r="O39" i="6"/>
  <c r="O27" i="6"/>
  <c r="O25" i="6"/>
  <c r="O33" i="6"/>
  <c r="O44" i="6"/>
  <c r="Q11" i="6"/>
  <c r="O16" i="6"/>
  <c r="P12" i="6"/>
  <c r="Q16" i="6"/>
  <c r="Q21" i="6"/>
  <c r="R21" i="6" s="1"/>
  <c r="O47" i="6"/>
  <c r="O15" i="6"/>
  <c r="O24" i="6"/>
  <c r="O41" i="6"/>
  <c r="O36" i="6"/>
  <c r="P25" i="6"/>
  <c r="P43" i="6"/>
  <c r="P17" i="6"/>
  <c r="P22" i="6"/>
  <c r="P23" i="6"/>
  <c r="P18" i="6"/>
  <c r="O42" i="6"/>
  <c r="P29" i="6"/>
  <c r="O45" i="6"/>
  <c r="O37" i="6"/>
  <c r="O29" i="6"/>
  <c r="O12" i="6"/>
  <c r="O10" i="6"/>
  <c r="P46" i="6"/>
  <c r="P30" i="6"/>
  <c r="R30" i="6" s="1"/>
  <c r="P38" i="6"/>
  <c r="R38" i="6" s="1"/>
  <c r="P35" i="6"/>
  <c r="R35" i="6" s="1"/>
  <c r="P11" i="6"/>
  <c r="O46" i="6"/>
  <c r="P27" i="6"/>
  <c r="P37" i="6"/>
  <c r="P28" i="6"/>
  <c r="P26" i="6"/>
  <c r="P31" i="6"/>
  <c r="P9" i="6"/>
  <c r="P40" i="6"/>
  <c r="P39" i="6"/>
  <c r="O18" i="6"/>
  <c r="P45" i="6"/>
  <c r="Q23" i="6"/>
  <c r="Q40" i="6"/>
  <c r="O23" i="6"/>
  <c r="P32" i="6"/>
  <c r="Q22" i="6"/>
  <c r="Q42" i="6"/>
  <c r="Q19" i="6"/>
  <c r="Q8" i="6"/>
  <c r="R8" i="6" s="1"/>
  <c r="Q9" i="6"/>
  <c r="Q47" i="6"/>
  <c r="Q15" i="6"/>
  <c r="Q24" i="6"/>
  <c r="Q41" i="6"/>
  <c r="Q36" i="6"/>
  <c r="P14" i="6"/>
  <c r="Q17" i="6"/>
  <c r="Q32" i="6"/>
  <c r="Q45" i="6"/>
  <c r="Q37" i="6"/>
  <c r="Q29" i="6"/>
  <c r="Q12" i="6"/>
  <c r="Q10" i="6"/>
  <c r="Q31" i="6"/>
  <c r="R33" i="6" l="1"/>
  <c r="R22" i="6"/>
  <c r="T22" i="6" s="1"/>
  <c r="R32" i="6"/>
  <c r="R43" i="6"/>
  <c r="T43" i="6" s="1"/>
  <c r="R44" i="6"/>
  <c r="R9" i="6"/>
  <c r="T9" i="6" s="1"/>
  <c r="R31" i="6"/>
  <c r="T31" i="6" s="1"/>
  <c r="R14" i="6"/>
  <c r="R39" i="6"/>
  <c r="R18" i="6"/>
  <c r="T18" i="6" s="1"/>
  <c r="R40" i="6"/>
  <c r="R17" i="6"/>
  <c r="T17" i="6" s="1"/>
  <c r="R26" i="6"/>
  <c r="R11" i="6"/>
  <c r="T11" i="6" s="1"/>
  <c r="R23" i="6"/>
  <c r="T23" i="6" s="1"/>
  <c r="R28" i="6"/>
  <c r="T32" i="6"/>
  <c r="T38" i="6"/>
  <c r="T8" i="6"/>
  <c r="P50" i="6"/>
  <c r="T44" i="6"/>
  <c r="R12" i="6"/>
  <c r="T35" i="6"/>
  <c r="T13" i="6"/>
  <c r="R41" i="6"/>
  <c r="R19" i="6"/>
  <c r="O50" i="6"/>
  <c r="R29" i="6"/>
  <c r="R42" i="6"/>
  <c r="R24" i="6"/>
  <c r="T33" i="6"/>
  <c r="Q50" i="6"/>
  <c r="T21" i="6"/>
  <c r="T34" i="6"/>
  <c r="R46" i="6"/>
  <c r="R16" i="6"/>
  <c r="T30" i="6"/>
  <c r="R37" i="6"/>
  <c r="R15" i="6"/>
  <c r="R25" i="6"/>
  <c r="T20" i="6"/>
  <c r="R27" i="6"/>
  <c r="R10" i="6"/>
  <c r="R45" i="6"/>
  <c r="R36" i="6"/>
  <c r="R47" i="6"/>
  <c r="T14" i="6" l="1"/>
  <c r="T40" i="6"/>
  <c r="T28" i="6"/>
  <c r="T39" i="6"/>
  <c r="T26" i="6"/>
  <c r="T36" i="6"/>
  <c r="T15" i="6"/>
  <c r="T42" i="6"/>
  <c r="T25" i="6"/>
  <c r="T29" i="6"/>
  <c r="T24" i="6"/>
  <c r="T41" i="6"/>
  <c r="T47" i="6"/>
  <c r="T45" i="6"/>
  <c r="T37" i="6"/>
  <c r="T10" i="6"/>
  <c r="T27" i="6"/>
  <c r="T16" i="6"/>
  <c r="T12" i="6"/>
  <c r="R50" i="6"/>
  <c r="T46" i="6"/>
  <c r="T19" i="6"/>
  <c r="T50" i="6" l="1"/>
</calcChain>
</file>

<file path=xl/sharedStrings.xml><?xml version="1.0" encoding="utf-8"?>
<sst xmlns="http://schemas.openxmlformats.org/spreadsheetml/2006/main" count="265" uniqueCount="93">
  <si>
    <t>SDIT INSAN RABBANI</t>
  </si>
  <si>
    <t>Bulan</t>
  </si>
  <si>
    <t>Nama</t>
  </si>
  <si>
    <t>Tahap 1</t>
  </si>
  <si>
    <t>Tahap 2</t>
  </si>
  <si>
    <t>USMAN, S.Pd.I</t>
  </si>
  <si>
    <t>DWI OKTAVIANA, S.Pd</t>
  </si>
  <si>
    <t>RISMAWATI, S.Pd</t>
  </si>
  <si>
    <t>SABARIA, S.Pd</t>
  </si>
  <si>
    <t>ADE ASMI PRATIWI, S.E</t>
  </si>
  <si>
    <t>SRI MULYANI, S.Pd</t>
  </si>
  <si>
    <t>MAYA PUSPITA DJASNAH, S.Pd</t>
  </si>
  <si>
    <t>NURFAJRIANI US, S.S</t>
  </si>
  <si>
    <t>UPPI ERNIATI H, S.Pd</t>
  </si>
  <si>
    <t>HARMAWATI B, S.Pd</t>
  </si>
  <si>
    <t>HASRIANI, S.Pd</t>
  </si>
  <si>
    <t>JULIANTI, S.Pd</t>
  </si>
  <si>
    <t>NUR HALISAH, S.Pd</t>
  </si>
  <si>
    <t>ELVIRA FATRIANA, S.Pd</t>
  </si>
  <si>
    <t>HASMIATI, S.Pd</t>
  </si>
  <si>
    <t>ASRINA, S.Pd</t>
  </si>
  <si>
    <t>ERTIKA, S.Pd</t>
  </si>
  <si>
    <t>ANDI KASTIAR LATIF, S.Pd</t>
  </si>
  <si>
    <t>DIAN EKAVIYANTI R, SP</t>
  </si>
  <si>
    <t>IIN, S.Pd</t>
  </si>
  <si>
    <t>RESKI ELVIRA SARI, S.Pd</t>
  </si>
  <si>
    <t>HILDAWATI DULLA, S.Pd</t>
  </si>
  <si>
    <t>NADYA PITHAZMI BUKHARI, S.H</t>
  </si>
  <si>
    <t>HIDAYATUNNISA, S.Pd</t>
  </si>
  <si>
    <t>SRI RAHAYU, S.Pd</t>
  </si>
  <si>
    <t>KURNIATI, A.Md, Pd. OR</t>
  </si>
  <si>
    <t>SUSILAWATI, S.Pd</t>
  </si>
  <si>
    <t>ITA NURHASANAH, S.Pd</t>
  </si>
  <si>
    <t>HIZRATUL LAILY, S.H</t>
  </si>
  <si>
    <t>NUR AZIZAH, S.Pd</t>
  </si>
  <si>
    <t>GISJAWINTA ARDO MARETZA NAHARY</t>
  </si>
  <si>
    <t>SAIDATUL MUSAYYADA, S.Pd</t>
  </si>
  <si>
    <t>MAYA PRASETYA, S.E</t>
  </si>
  <si>
    <t>NADIA AZ ZAHRA</t>
  </si>
  <si>
    <t>MUTHIAH</t>
  </si>
  <si>
    <t>ALPIASRI ALSABAN, S.Pd</t>
  </si>
  <si>
    <t>FARHAN MAKSUM, S.TP</t>
  </si>
  <si>
    <t>AKBAR IRWANSYA</t>
  </si>
  <si>
    <t>NURHAENI, S.Pd., M.Pd</t>
  </si>
  <si>
    <t>HERA NASRUDDIN, S.Pd</t>
  </si>
  <si>
    <t>Kepala SDIT Insan Rabbani</t>
  </si>
  <si>
    <t>NIY. 3112198706201402006</t>
  </si>
  <si>
    <t>PENGGAJIAN GURU/STAF</t>
  </si>
  <si>
    <t>No</t>
  </si>
  <si>
    <t>Jabatan</t>
  </si>
  <si>
    <t>Status Guru</t>
  </si>
  <si>
    <t>MK per 1 Juli 2023</t>
  </si>
  <si>
    <t>Penghasilan</t>
  </si>
  <si>
    <t>Tidak Hadir</t>
  </si>
  <si>
    <t>Pot. Kinerja</t>
  </si>
  <si>
    <t>Jumlah</t>
  </si>
  <si>
    <t>Jumlah yang dibayarkan (Setelah potongan)</t>
  </si>
  <si>
    <t>Keterangan</t>
  </si>
  <si>
    <t>Thn</t>
  </si>
  <si>
    <t>Bln</t>
  </si>
  <si>
    <t>Gaji Pokok</t>
  </si>
  <si>
    <t>Tunj. Kinerja</t>
  </si>
  <si>
    <t>Tunj. Umum</t>
  </si>
  <si>
    <t>Tunj. Istri</t>
  </si>
  <si>
    <t>Tunj. Anak</t>
  </si>
  <si>
    <t>Tunj. Kepala Sekolah</t>
  </si>
  <si>
    <t>Tunj. Wali Kelas</t>
  </si>
  <si>
    <t>Honor Bendahara</t>
  </si>
  <si>
    <t>Kepala Sekolah</t>
  </si>
  <si>
    <t>PTY</t>
  </si>
  <si>
    <t>-</t>
  </si>
  <si>
    <t>Wali Kelas ( Mengaji )</t>
  </si>
  <si>
    <t>sudah terima dana BOS 2jt</t>
  </si>
  <si>
    <t>Cuti Melahirkan</t>
  </si>
  <si>
    <t>Mengaji</t>
  </si>
  <si>
    <t>Mapel (Mengaji )</t>
  </si>
  <si>
    <t>Mapel</t>
  </si>
  <si>
    <t>Wali Kelas</t>
  </si>
  <si>
    <t>Wali Kelas (Mengaji)</t>
  </si>
  <si>
    <t>Mapel (Mengaji)</t>
  </si>
  <si>
    <t>PKY</t>
  </si>
  <si>
    <t>Guru Baru</t>
  </si>
  <si>
    <t>Mapel(Mengaji)</t>
  </si>
  <si>
    <t>dikurangi bulan depan</t>
  </si>
  <si>
    <t>Guru Mapel (mengaji)</t>
  </si>
  <si>
    <t>Wali kelas</t>
  </si>
  <si>
    <t>TU</t>
  </si>
  <si>
    <t>Tim IT</t>
  </si>
  <si>
    <t>Mama Ratna</t>
  </si>
  <si>
    <t>CS</t>
  </si>
  <si>
    <t>Misnatun</t>
  </si>
  <si>
    <t>Pembuat Daftar Gaji</t>
  </si>
  <si>
    <t>GISJAWINTA ARDO M.N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</si>
</sst>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Rp]#,##0"/>
  </numFmts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21"/>
      <color theme="1"/>
      <name val="Arial"/>
    </font>
    <font>
      <sz val="10"/>
      <color theme="1"/>
      <name val="Arial"/>
    </font>
    <font>
      <sz val="10"/>
      <name val="Arial"/>
    </font>
    <font>
      <sz val="11"/>
      <color theme="1"/>
      <name val="Calibri"/>
    </font>
    <font>
      <sz val="18"/>
      <color rgb="FF333333"/>
      <name val="Inconsolata"/>
    </font>
    <font>
      <b/>
      <sz val="11"/>
      <color theme="1"/>
      <name val="Calibri"/>
    </font>
    <font>
      <b/>
      <sz val="10"/>
      <color rgb="FF000000"/>
      <name val="Arial"/>
      <scheme val="minor"/>
    </font>
    <font>
      <sz val="11"/>
      <color rgb="FF000000"/>
      <name val="Calibri"/>
    </font>
    <font>
      <b/>
      <sz val="7"/>
      <color rgb="FF000000"/>
      <name val="Arial"/>
      <scheme val="minor"/>
    </font>
    <font>
      <b/>
      <sz val="7"/>
      <color theme="1"/>
      <name val="Calibri"/>
    </font>
    <font>
      <sz val="9"/>
      <color rgb="FF000000"/>
      <name val="Calibri"/>
    </font>
    <font>
      <sz val="10"/>
      <color rgb="FF000000"/>
      <name val="&quot;Times New Roman&quot;"/>
    </font>
    <font>
      <sz val="9"/>
      <color rgb="FF000000"/>
      <name val="&quot;Times New Roman&quot;"/>
    </font>
    <font>
      <sz val="11"/>
      <color rgb="FF000000"/>
      <name val="&quot;Times New Roman&quot;"/>
    </font>
    <font>
      <b/>
      <u/>
      <sz val="11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  <fill>
      <patternFill patternType="solid">
        <fgColor rgb="FFA9D08E"/>
        <bgColor rgb="FFA9D08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6" xfId="0" applyFont="1" applyBorder="1"/>
    <xf numFmtId="0" fontId="1" fillId="0" borderId="0" xfId="0" applyFont="1" applyAlignment="1">
      <alignment horizontal="center"/>
    </xf>
    <xf numFmtId="0" fontId="9" fillId="0" borderId="0" xfId="0" applyFont="1"/>
    <xf numFmtId="0" fontId="8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0" fontId="9" fillId="5" borderId="0" xfId="0" applyFont="1" applyFill="1"/>
    <xf numFmtId="0" fontId="12" fillId="0" borderId="0" xfId="0" applyFont="1"/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8" fillId="4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7" xfId="0" applyFont="1" applyBorder="1"/>
    <xf numFmtId="0" fontId="8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114300</xdr:rowOff>
    </xdr:from>
    <xdr:ext cx="1885950" cy="3810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V997"/>
  <sheetViews>
    <sheetView showGridLines="0"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2.6640625" defaultRowHeight="15.75" customHeight="1"/>
  <cols>
    <col min="1" max="1" width="3.88671875" customWidth="1"/>
    <col min="2" max="2" width="25.109375" customWidth="1"/>
    <col min="3" max="3" width="18.21875" customWidth="1"/>
    <col min="4" max="4" width="8.88671875" customWidth="1"/>
    <col min="5" max="6" width="5.33203125" customWidth="1"/>
    <col min="7" max="20" width="14.109375" customWidth="1"/>
    <col min="21" max="21" width="25.33203125" customWidth="1"/>
    <col min="22" max="22" width="17.6640625" customWidth="1"/>
  </cols>
  <sheetData>
    <row r="1" spans="1:22" ht="15.75" customHeight="1">
      <c r="B1" s="1"/>
      <c r="C1" s="39" t="s">
        <v>47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1"/>
    </row>
    <row r="2" spans="1:22" ht="15.75" customHeight="1">
      <c r="B2" s="1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1"/>
    </row>
    <row r="3" spans="1:22">
      <c r="B3" s="2"/>
      <c r="C3" s="40" t="s">
        <v>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2"/>
    </row>
    <row r="4" spans="1:22">
      <c r="A4" s="41" t="s">
        <v>1</v>
      </c>
      <c r="B4" s="38"/>
      <c r="C4" s="3" t="e">
        <f>#REF!</f>
        <v>#REF!</v>
      </c>
      <c r="D4" s="4" t="e">
        <f>#REF!</f>
        <v>#REF!</v>
      </c>
      <c r="E4" s="3"/>
      <c r="F4" s="3"/>
      <c r="G4" s="2"/>
      <c r="H4" s="2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  <c r="V4" s="4"/>
    </row>
    <row r="5" spans="1:22" ht="15.75" customHeight="1">
      <c r="A5" s="46" t="s">
        <v>48</v>
      </c>
      <c r="B5" s="46" t="s">
        <v>2</v>
      </c>
      <c r="C5" s="46" t="s">
        <v>49</v>
      </c>
      <c r="D5" s="46" t="s">
        <v>50</v>
      </c>
      <c r="E5" s="42" t="s">
        <v>51</v>
      </c>
      <c r="F5" s="35"/>
      <c r="G5" s="42" t="s">
        <v>52</v>
      </c>
      <c r="H5" s="34"/>
      <c r="I5" s="34"/>
      <c r="J5" s="34"/>
      <c r="K5" s="34"/>
      <c r="L5" s="34"/>
      <c r="M5" s="34"/>
      <c r="N5" s="35"/>
      <c r="O5" s="46" t="s">
        <v>3</v>
      </c>
      <c r="P5" s="46" t="s">
        <v>4</v>
      </c>
      <c r="Q5" s="46" t="s">
        <v>53</v>
      </c>
      <c r="R5" s="46" t="s">
        <v>54</v>
      </c>
      <c r="S5" s="46" t="s">
        <v>55</v>
      </c>
      <c r="T5" s="46" t="s">
        <v>56</v>
      </c>
      <c r="U5" s="47" t="s">
        <v>57</v>
      </c>
      <c r="V5" s="7"/>
    </row>
    <row r="6" spans="1:22" ht="15.75" customHeight="1">
      <c r="A6" s="36"/>
      <c r="B6" s="36"/>
      <c r="C6" s="36"/>
      <c r="D6" s="36"/>
      <c r="E6" s="8" t="s">
        <v>58</v>
      </c>
      <c r="F6" s="8" t="s">
        <v>59</v>
      </c>
      <c r="G6" s="8" t="s">
        <v>60</v>
      </c>
      <c r="H6" s="8" t="s">
        <v>61</v>
      </c>
      <c r="I6" s="8" t="s">
        <v>62</v>
      </c>
      <c r="J6" s="8" t="s">
        <v>63</v>
      </c>
      <c r="K6" s="8" t="s">
        <v>64</v>
      </c>
      <c r="L6" s="8" t="s">
        <v>65</v>
      </c>
      <c r="M6" s="8" t="s">
        <v>66</v>
      </c>
      <c r="N6" s="8" t="s">
        <v>67</v>
      </c>
      <c r="O6" s="36"/>
      <c r="P6" s="36"/>
      <c r="Q6" s="36"/>
      <c r="R6" s="36"/>
      <c r="S6" s="36"/>
      <c r="T6" s="36"/>
      <c r="U6" s="36"/>
      <c r="V6" s="7"/>
    </row>
    <row r="7" spans="1:22" ht="15.75" customHeight="1">
      <c r="A7" s="9"/>
      <c r="B7" s="10">
        <v>1</v>
      </c>
      <c r="C7" s="9">
        <v>2</v>
      </c>
      <c r="D7" s="10">
        <v>3</v>
      </c>
      <c r="E7" s="9">
        <v>4</v>
      </c>
      <c r="F7" s="10">
        <v>5</v>
      </c>
      <c r="G7" s="9">
        <v>6</v>
      </c>
      <c r="H7" s="10">
        <v>7</v>
      </c>
      <c r="I7" s="9">
        <v>8</v>
      </c>
      <c r="J7" s="10">
        <v>9</v>
      </c>
      <c r="K7" s="9">
        <v>10</v>
      </c>
      <c r="L7" s="10">
        <v>11</v>
      </c>
      <c r="M7" s="9">
        <v>12</v>
      </c>
      <c r="N7" s="10">
        <v>13</v>
      </c>
      <c r="O7" s="9">
        <v>14</v>
      </c>
      <c r="P7" s="10">
        <v>15</v>
      </c>
      <c r="Q7" s="9">
        <v>16</v>
      </c>
      <c r="R7" s="10">
        <v>17</v>
      </c>
      <c r="S7" s="9">
        <v>18</v>
      </c>
      <c r="T7" s="10">
        <v>19</v>
      </c>
      <c r="U7" s="9">
        <v>20</v>
      </c>
      <c r="V7" s="7"/>
    </row>
    <row r="8" spans="1:22" ht="15.75" customHeight="1">
      <c r="A8" s="11">
        <v>1</v>
      </c>
      <c r="B8" s="5" t="s">
        <v>5</v>
      </c>
      <c r="C8" s="11" t="s">
        <v>68</v>
      </c>
      <c r="D8" s="11" t="s">
        <v>69</v>
      </c>
      <c r="E8" s="11">
        <v>11</v>
      </c>
      <c r="F8" s="11">
        <v>2</v>
      </c>
      <c r="G8" s="12">
        <v>2350000</v>
      </c>
      <c r="H8" s="12">
        <v>750000</v>
      </c>
      <c r="I8" s="12" t="s">
        <v>70</v>
      </c>
      <c r="J8" s="12">
        <v>100000</v>
      </c>
      <c r="K8" s="12">
        <v>150000</v>
      </c>
      <c r="L8" s="12">
        <v>600000</v>
      </c>
      <c r="M8" s="12" t="s">
        <v>70</v>
      </c>
      <c r="N8" s="12"/>
      <c r="O8" s="12" t="str">
        <f>IFERROR(VLOOKUP($B8,#REF!,35,FALSE)*5000,"")</f>
        <v/>
      </c>
      <c r="P8" s="12" t="str">
        <f>IFERROR(VLOOKUP($B8,#REF!,36,FALSE)*10000,"")</f>
        <v/>
      </c>
      <c r="Q8" s="12" t="str">
        <f>IFERROR(VLOOKUP($B8,#REF!,41,FALSE)*25000,"")</f>
        <v/>
      </c>
      <c r="R8" s="12">
        <f t="shared" ref="R8:R49" si="0">SUM(O8:Q8)</f>
        <v>0</v>
      </c>
      <c r="S8" s="12">
        <f t="shared" ref="S8:S49" si="1">SUM(G8:N8)</f>
        <v>3950000</v>
      </c>
      <c r="T8" s="12">
        <f t="shared" ref="T8:T49" si="2">SUM(G8,I8:N8)+(H8-R8)</f>
        <v>3950000</v>
      </c>
      <c r="U8" s="11"/>
      <c r="V8" s="7"/>
    </row>
    <row r="9" spans="1:22" ht="15.75" customHeight="1">
      <c r="A9" s="11">
        <v>2</v>
      </c>
      <c r="B9" s="5" t="s">
        <v>19</v>
      </c>
      <c r="C9" s="11" t="s">
        <v>71</v>
      </c>
      <c r="D9" s="11" t="s">
        <v>69</v>
      </c>
      <c r="E9" s="11">
        <v>12</v>
      </c>
      <c r="F9" s="11">
        <v>2</v>
      </c>
      <c r="G9" s="12">
        <v>2350000</v>
      </c>
      <c r="H9" s="12">
        <v>613000</v>
      </c>
      <c r="I9" s="12"/>
      <c r="J9" s="12" t="s">
        <v>70</v>
      </c>
      <c r="K9" s="12">
        <v>350000</v>
      </c>
      <c r="L9" s="12" t="s">
        <v>70</v>
      </c>
      <c r="M9" s="12">
        <v>300000</v>
      </c>
      <c r="N9" s="12"/>
      <c r="O9" s="12" t="str">
        <f>IFERROR(VLOOKUP($B9,#REF!,35,FALSE)*5000,"")</f>
        <v/>
      </c>
      <c r="P9" s="12" t="str">
        <f>IFERROR(VLOOKUP($B9,#REF!,36,FALSE)*10000,"")</f>
        <v/>
      </c>
      <c r="Q9" s="12" t="str">
        <f>IFERROR(VLOOKUP($B9,#REF!,41,FALSE)*25000,"")</f>
        <v/>
      </c>
      <c r="R9" s="12">
        <f t="shared" si="0"/>
        <v>0</v>
      </c>
      <c r="S9" s="12">
        <f t="shared" si="1"/>
        <v>3613000</v>
      </c>
      <c r="T9" s="12">
        <f t="shared" si="2"/>
        <v>3613000</v>
      </c>
      <c r="U9" s="11"/>
      <c r="V9" s="7"/>
    </row>
    <row r="10" spans="1:22" ht="15.75" customHeight="1">
      <c r="A10" s="11">
        <v>3</v>
      </c>
      <c r="B10" s="5" t="s">
        <v>12</v>
      </c>
      <c r="C10" s="11" t="s">
        <v>71</v>
      </c>
      <c r="D10" s="11" t="s">
        <v>69</v>
      </c>
      <c r="E10" s="11">
        <v>9</v>
      </c>
      <c r="F10" s="11">
        <v>2</v>
      </c>
      <c r="G10" s="12">
        <v>2150000</v>
      </c>
      <c r="H10" s="12">
        <v>453000</v>
      </c>
      <c r="I10" s="12" t="s">
        <v>70</v>
      </c>
      <c r="J10" s="12" t="s">
        <v>70</v>
      </c>
      <c r="K10" s="12">
        <v>50000</v>
      </c>
      <c r="L10" s="12" t="s">
        <v>70</v>
      </c>
      <c r="M10" s="12">
        <v>300000</v>
      </c>
      <c r="N10" s="12"/>
      <c r="O10" s="12" t="str">
        <f>IFERROR(VLOOKUP($B10,#REF!,35,FALSE)*5000,"")</f>
        <v/>
      </c>
      <c r="P10" s="12" t="str">
        <f>IFERROR(VLOOKUP($B10,#REF!,36,FALSE)*10000,"")</f>
        <v/>
      </c>
      <c r="Q10" s="12" t="str">
        <f>IFERROR(VLOOKUP($B10,#REF!,41,FALSE)*25000,"")</f>
        <v/>
      </c>
      <c r="R10" s="12">
        <f t="shared" si="0"/>
        <v>0</v>
      </c>
      <c r="S10" s="12">
        <f t="shared" si="1"/>
        <v>2953000</v>
      </c>
      <c r="T10" s="12">
        <f t="shared" si="2"/>
        <v>2953000</v>
      </c>
      <c r="U10" s="11" t="s">
        <v>72</v>
      </c>
      <c r="V10" s="7"/>
    </row>
    <row r="11" spans="1:22" ht="15.75" customHeight="1">
      <c r="A11" s="11">
        <v>4</v>
      </c>
      <c r="B11" s="5" t="s">
        <v>9</v>
      </c>
      <c r="C11" s="11" t="s">
        <v>71</v>
      </c>
      <c r="D11" s="11" t="s">
        <v>69</v>
      </c>
      <c r="E11" s="11">
        <v>8</v>
      </c>
      <c r="F11" s="11">
        <v>11</v>
      </c>
      <c r="G11" s="12">
        <v>1950000</v>
      </c>
      <c r="H11" s="12">
        <v>453000</v>
      </c>
      <c r="I11" s="12" t="s">
        <v>70</v>
      </c>
      <c r="J11" s="12" t="s">
        <v>70</v>
      </c>
      <c r="K11" s="12" t="s">
        <v>70</v>
      </c>
      <c r="L11" s="12" t="s">
        <v>70</v>
      </c>
      <c r="M11" s="12">
        <v>300000</v>
      </c>
      <c r="N11" s="12"/>
      <c r="O11" s="12" t="str">
        <f>IFERROR(VLOOKUP($B11,#REF!,35,FALSE)*5000,"")</f>
        <v/>
      </c>
      <c r="P11" s="12" t="str">
        <f>IFERROR(VLOOKUP($B11,#REF!,36,FALSE)*10000,"")</f>
        <v/>
      </c>
      <c r="Q11" s="12" t="str">
        <f>IFERROR(VLOOKUP($B11,#REF!,41,FALSE)*25000,"")</f>
        <v/>
      </c>
      <c r="R11" s="12">
        <f t="shared" si="0"/>
        <v>0</v>
      </c>
      <c r="S11" s="12">
        <f t="shared" si="1"/>
        <v>2703000</v>
      </c>
      <c r="T11" s="12">
        <f t="shared" si="2"/>
        <v>2703000</v>
      </c>
      <c r="U11" s="11"/>
      <c r="V11" s="7"/>
    </row>
    <row r="12" spans="1:22" ht="15.75" customHeight="1">
      <c r="A12" s="11">
        <v>5</v>
      </c>
      <c r="B12" s="5" t="s">
        <v>20</v>
      </c>
      <c r="C12" s="13" t="s">
        <v>71</v>
      </c>
      <c r="D12" s="13" t="s">
        <v>69</v>
      </c>
      <c r="E12" s="13">
        <v>7</v>
      </c>
      <c r="F12" s="13">
        <v>2</v>
      </c>
      <c r="G12" s="14">
        <v>1950000</v>
      </c>
      <c r="H12" s="12">
        <v>613000</v>
      </c>
      <c r="I12" s="14" t="s">
        <v>70</v>
      </c>
      <c r="J12" s="14" t="s">
        <v>70</v>
      </c>
      <c r="K12" s="14">
        <v>150000</v>
      </c>
      <c r="L12" s="14" t="s">
        <v>70</v>
      </c>
      <c r="M12" s="14">
        <v>300000</v>
      </c>
      <c r="N12" s="14"/>
      <c r="O12" s="12" t="str">
        <f>IFERROR(VLOOKUP($B12,#REF!,35,FALSE)*5000,"")</f>
        <v/>
      </c>
      <c r="P12" s="12" t="str">
        <f>IFERROR(VLOOKUP($B12,#REF!,36,FALSE)*10000,"")</f>
        <v/>
      </c>
      <c r="Q12" s="12" t="str">
        <f>IFERROR(VLOOKUP($B12,#REF!,41,FALSE)*25000,"")</f>
        <v/>
      </c>
      <c r="R12" s="12">
        <f t="shared" si="0"/>
        <v>0</v>
      </c>
      <c r="S12" s="12">
        <f t="shared" si="1"/>
        <v>3013000</v>
      </c>
      <c r="T12" s="12">
        <f t="shared" si="2"/>
        <v>3013000</v>
      </c>
      <c r="U12" s="11"/>
      <c r="V12" s="7"/>
    </row>
    <row r="13" spans="1:22" ht="15.75" customHeight="1">
      <c r="A13" s="11">
        <v>7</v>
      </c>
      <c r="B13" s="5" t="s">
        <v>22</v>
      </c>
      <c r="C13" s="11" t="s">
        <v>71</v>
      </c>
      <c r="D13" s="11" t="s">
        <v>69</v>
      </c>
      <c r="E13" s="11">
        <v>8</v>
      </c>
      <c r="F13" s="11">
        <v>2</v>
      </c>
      <c r="G13" s="12">
        <v>1950000</v>
      </c>
      <c r="H13" s="12">
        <v>613000</v>
      </c>
      <c r="I13" s="12" t="s">
        <v>70</v>
      </c>
      <c r="J13" s="12" t="s">
        <v>70</v>
      </c>
      <c r="K13" s="12">
        <v>50000</v>
      </c>
      <c r="L13" s="12" t="s">
        <v>70</v>
      </c>
      <c r="M13" s="12">
        <v>300000</v>
      </c>
      <c r="N13" s="12"/>
      <c r="O13" s="12" t="str">
        <f>IFERROR(VLOOKUP($B13,#REF!,35,FALSE)*5000,"")</f>
        <v/>
      </c>
      <c r="P13" s="12" t="str">
        <f>IFERROR(VLOOKUP($B13,#REF!,36,FALSE)*10000,"")</f>
        <v/>
      </c>
      <c r="Q13" s="12" t="str">
        <f>IFERROR(VLOOKUP($B13,#REF!,41,FALSE)*25000,"")</f>
        <v/>
      </c>
      <c r="R13" s="12">
        <f t="shared" si="0"/>
        <v>0</v>
      </c>
      <c r="S13" s="12">
        <f t="shared" si="1"/>
        <v>2913000</v>
      </c>
      <c r="T13" s="12">
        <f t="shared" si="2"/>
        <v>2913000</v>
      </c>
      <c r="U13" s="11"/>
      <c r="V13" s="7"/>
    </row>
    <row r="14" spans="1:22" ht="15.75" customHeight="1">
      <c r="A14" s="15">
        <v>8</v>
      </c>
      <c r="B14" s="5" t="s">
        <v>14</v>
      </c>
      <c r="C14" s="15" t="s">
        <v>71</v>
      </c>
      <c r="D14" s="15" t="s">
        <v>69</v>
      </c>
      <c r="E14" s="15">
        <v>8</v>
      </c>
      <c r="F14" s="15">
        <v>2</v>
      </c>
      <c r="G14" s="16">
        <v>1950000</v>
      </c>
      <c r="H14" s="16">
        <v>587000</v>
      </c>
      <c r="I14" s="16" t="s">
        <v>70</v>
      </c>
      <c r="J14" s="16" t="s">
        <v>70</v>
      </c>
      <c r="K14" s="16">
        <v>100000</v>
      </c>
      <c r="L14" s="16" t="s">
        <v>70</v>
      </c>
      <c r="M14" s="16">
        <v>300000</v>
      </c>
      <c r="N14" s="16"/>
      <c r="O14" s="12" t="str">
        <f>IFERROR(VLOOKUP($B14,#REF!,35,FALSE)*5000,"")</f>
        <v/>
      </c>
      <c r="P14" s="12" t="str">
        <f>IFERROR(VLOOKUP($B14,#REF!,36,FALSE)*10000,"")</f>
        <v/>
      </c>
      <c r="Q14" s="12" t="str">
        <f>IFERROR(VLOOKUP($B14,#REF!,41,FALSE)*25000,"")</f>
        <v/>
      </c>
      <c r="R14" s="12">
        <f t="shared" si="0"/>
        <v>0</v>
      </c>
      <c r="S14" s="12">
        <f t="shared" si="1"/>
        <v>2937000</v>
      </c>
      <c r="T14" s="12">
        <f t="shared" si="2"/>
        <v>2937000</v>
      </c>
      <c r="U14" s="15" t="s">
        <v>73</v>
      </c>
      <c r="V14" s="7"/>
    </row>
    <row r="15" spans="1:22" ht="15.75" customHeight="1">
      <c r="A15" s="11">
        <v>9</v>
      </c>
      <c r="B15" s="5" t="s">
        <v>34</v>
      </c>
      <c r="C15" s="11" t="s">
        <v>74</v>
      </c>
      <c r="D15" s="11" t="s">
        <v>69</v>
      </c>
      <c r="E15" s="11">
        <v>8</v>
      </c>
      <c r="F15" s="11">
        <v>8</v>
      </c>
      <c r="G15" s="14">
        <v>1950000</v>
      </c>
      <c r="H15" s="12">
        <v>533000</v>
      </c>
      <c r="I15" s="12">
        <v>50000</v>
      </c>
      <c r="J15" s="12"/>
      <c r="K15" s="12">
        <v>300000</v>
      </c>
      <c r="L15" s="12" t="s">
        <v>70</v>
      </c>
      <c r="M15" s="12" t="s">
        <v>70</v>
      </c>
      <c r="N15" s="12"/>
      <c r="O15" s="12" t="str">
        <f>IFERROR(VLOOKUP($B15,#REF!,35,FALSE)*5000,"")</f>
        <v/>
      </c>
      <c r="P15" s="12" t="str">
        <f>IFERROR(VLOOKUP($B15,#REF!,36,FALSE)*10000,"")</f>
        <v/>
      </c>
      <c r="Q15" s="12" t="str">
        <f>IFERROR(VLOOKUP($B15,#REF!,41,FALSE)*25000,"")</f>
        <v/>
      </c>
      <c r="R15" s="12">
        <f t="shared" si="0"/>
        <v>0</v>
      </c>
      <c r="S15" s="12">
        <f t="shared" si="1"/>
        <v>2833000</v>
      </c>
      <c r="T15" s="12">
        <f t="shared" si="2"/>
        <v>2833000</v>
      </c>
      <c r="U15" s="11"/>
      <c r="V15" s="7"/>
    </row>
    <row r="16" spans="1:22" ht="15.75" customHeight="1">
      <c r="A16" s="11">
        <v>10</v>
      </c>
      <c r="B16" s="5" t="s">
        <v>29</v>
      </c>
      <c r="C16" s="11" t="s">
        <v>75</v>
      </c>
      <c r="D16" s="11" t="s">
        <v>69</v>
      </c>
      <c r="E16" s="11">
        <v>7</v>
      </c>
      <c r="F16" s="11">
        <v>6</v>
      </c>
      <c r="G16" s="14">
        <v>1950000</v>
      </c>
      <c r="H16" s="12">
        <v>560000</v>
      </c>
      <c r="I16" s="12">
        <v>50000</v>
      </c>
      <c r="J16" s="12" t="s">
        <v>70</v>
      </c>
      <c r="K16" s="12">
        <v>150000</v>
      </c>
      <c r="L16" s="12" t="s">
        <v>70</v>
      </c>
      <c r="M16" s="12" t="s">
        <v>70</v>
      </c>
      <c r="N16" s="12"/>
      <c r="O16" s="12" t="str">
        <f>IFERROR(VLOOKUP($B16,#REF!,35,FALSE)*5000,"")</f>
        <v/>
      </c>
      <c r="P16" s="12" t="str">
        <f>IFERROR(VLOOKUP($B16,#REF!,36,FALSE)*10000,"")</f>
        <v/>
      </c>
      <c r="Q16" s="12" t="str">
        <f>IFERROR(VLOOKUP($B16,#REF!,41,FALSE)*25000,"")</f>
        <v/>
      </c>
      <c r="R16" s="12">
        <f t="shared" si="0"/>
        <v>0</v>
      </c>
      <c r="S16" s="12">
        <f t="shared" si="1"/>
        <v>2710000</v>
      </c>
      <c r="T16" s="12">
        <f t="shared" si="2"/>
        <v>2710000</v>
      </c>
      <c r="U16" s="11" t="s">
        <v>72</v>
      </c>
      <c r="V16" s="7"/>
    </row>
    <row r="17" spans="1:22" ht="15.75" customHeight="1">
      <c r="A17" s="11">
        <v>11</v>
      </c>
      <c r="B17" s="5" t="s">
        <v>31</v>
      </c>
      <c r="C17" s="11" t="s">
        <v>75</v>
      </c>
      <c r="D17" s="11" t="s">
        <v>69</v>
      </c>
      <c r="E17" s="11">
        <v>7</v>
      </c>
      <c r="F17" s="11">
        <v>6</v>
      </c>
      <c r="G17" s="14">
        <v>1950000</v>
      </c>
      <c r="H17" s="12">
        <v>533000</v>
      </c>
      <c r="I17" s="12">
        <v>50000</v>
      </c>
      <c r="J17" s="12" t="s">
        <v>70</v>
      </c>
      <c r="K17" s="12">
        <v>100000</v>
      </c>
      <c r="L17" s="12" t="s">
        <v>70</v>
      </c>
      <c r="M17" s="12" t="s">
        <v>70</v>
      </c>
      <c r="N17" s="12"/>
      <c r="O17" s="12" t="str">
        <f>IFERROR(VLOOKUP($B17,#REF!,35,FALSE)*5000,"")</f>
        <v/>
      </c>
      <c r="P17" s="12" t="str">
        <f>IFERROR(VLOOKUP($B17,#REF!,36,FALSE)*10000,"")</f>
        <v/>
      </c>
      <c r="Q17" s="12" t="str">
        <f>IFERROR(VLOOKUP($B17,#REF!,41,FALSE)*25000,"")</f>
        <v/>
      </c>
      <c r="R17" s="12">
        <f t="shared" si="0"/>
        <v>0</v>
      </c>
      <c r="S17" s="12">
        <f t="shared" si="1"/>
        <v>2633000</v>
      </c>
      <c r="T17" s="12">
        <f t="shared" si="2"/>
        <v>2633000</v>
      </c>
      <c r="U17" s="11" t="s">
        <v>72</v>
      </c>
      <c r="V17" s="7"/>
    </row>
    <row r="18" spans="1:22" ht="15.75" customHeight="1">
      <c r="A18" s="11">
        <v>12</v>
      </c>
      <c r="B18" s="5" t="s">
        <v>7</v>
      </c>
      <c r="C18" s="11" t="s">
        <v>71</v>
      </c>
      <c r="D18" s="11" t="s">
        <v>69</v>
      </c>
      <c r="E18" s="11">
        <v>7</v>
      </c>
      <c r="F18" s="11">
        <v>2</v>
      </c>
      <c r="G18" s="14">
        <v>1950000</v>
      </c>
      <c r="H18" s="12">
        <v>453000</v>
      </c>
      <c r="I18" s="12" t="s">
        <v>70</v>
      </c>
      <c r="J18" s="12" t="s">
        <v>70</v>
      </c>
      <c r="K18" s="12" t="s">
        <v>70</v>
      </c>
      <c r="L18" s="12" t="s">
        <v>70</v>
      </c>
      <c r="M18" s="12">
        <v>300000</v>
      </c>
      <c r="N18" s="12"/>
      <c r="O18" s="12" t="str">
        <f>IFERROR(VLOOKUP($B18,#REF!,35,FALSE)*5000,"")</f>
        <v/>
      </c>
      <c r="P18" s="12" t="str">
        <f>IFERROR(VLOOKUP($B18,#REF!,36,FALSE)*10000,"")</f>
        <v/>
      </c>
      <c r="Q18" s="12" t="str">
        <f>IFERROR(VLOOKUP($B18,#REF!,41,FALSE)*25000,"")</f>
        <v/>
      </c>
      <c r="R18" s="12">
        <f t="shared" si="0"/>
        <v>0</v>
      </c>
      <c r="S18" s="12">
        <f t="shared" si="1"/>
        <v>2703000</v>
      </c>
      <c r="T18" s="12">
        <f t="shared" si="2"/>
        <v>2703000</v>
      </c>
      <c r="U18" s="11" t="s">
        <v>72</v>
      </c>
      <c r="V18" s="7"/>
    </row>
    <row r="19" spans="1:22" ht="15.75" customHeight="1">
      <c r="A19" s="11">
        <v>13</v>
      </c>
      <c r="B19" s="5" t="s">
        <v>21</v>
      </c>
      <c r="C19" s="11" t="s">
        <v>71</v>
      </c>
      <c r="D19" s="11" t="s">
        <v>69</v>
      </c>
      <c r="E19" s="11">
        <v>7</v>
      </c>
      <c r="F19" s="11">
        <v>2</v>
      </c>
      <c r="G19" s="14">
        <v>1950000</v>
      </c>
      <c r="H19" s="12">
        <v>613000</v>
      </c>
      <c r="I19" s="12" t="s">
        <v>70</v>
      </c>
      <c r="J19" s="12" t="s">
        <v>70</v>
      </c>
      <c r="K19" s="12" t="s">
        <v>70</v>
      </c>
      <c r="L19" s="12" t="s">
        <v>70</v>
      </c>
      <c r="M19" s="12">
        <v>300000</v>
      </c>
      <c r="N19" s="12"/>
      <c r="O19" s="12" t="str">
        <f>IFERROR(VLOOKUP($B19,#REF!,35,FALSE)*5000,"")</f>
        <v/>
      </c>
      <c r="P19" s="12" t="str">
        <f>IFERROR(VLOOKUP($B19,#REF!,36,FALSE)*10000,"")</f>
        <v/>
      </c>
      <c r="Q19" s="12" t="str">
        <f>IFERROR(VLOOKUP($B19,#REF!,41,FALSE)*25000,"")</f>
        <v/>
      </c>
      <c r="R19" s="12">
        <f t="shared" si="0"/>
        <v>0</v>
      </c>
      <c r="S19" s="12">
        <f t="shared" si="1"/>
        <v>2863000</v>
      </c>
      <c r="T19" s="12">
        <f t="shared" si="2"/>
        <v>2863000</v>
      </c>
      <c r="U19" s="11"/>
      <c r="V19" s="7"/>
    </row>
    <row r="20" spans="1:22" ht="15.75" customHeight="1">
      <c r="A20" s="11">
        <v>14</v>
      </c>
      <c r="B20" s="5" t="s">
        <v>30</v>
      </c>
      <c r="C20" s="11" t="s">
        <v>76</v>
      </c>
      <c r="D20" s="11" t="s">
        <v>69</v>
      </c>
      <c r="E20" s="11">
        <v>7</v>
      </c>
      <c r="F20" s="11">
        <v>2</v>
      </c>
      <c r="G20" s="14">
        <v>1950000</v>
      </c>
      <c r="H20" s="12">
        <v>587000</v>
      </c>
      <c r="I20" s="12">
        <v>50000</v>
      </c>
      <c r="J20" s="12" t="s">
        <v>70</v>
      </c>
      <c r="K20" s="12" t="s">
        <v>70</v>
      </c>
      <c r="L20" s="12" t="s">
        <v>70</v>
      </c>
      <c r="M20" s="12"/>
      <c r="N20" s="12"/>
      <c r="O20" s="12" t="str">
        <f>IFERROR(VLOOKUP($B20,#REF!,35,FALSE)*5000,"")</f>
        <v/>
      </c>
      <c r="P20" s="12" t="str">
        <f>IFERROR(VLOOKUP($B20,#REF!,36,FALSE)*10000,"")</f>
        <v/>
      </c>
      <c r="Q20" s="12" t="str">
        <f>IFERROR(VLOOKUP($B20,#REF!,41,FALSE)*25000,"")</f>
        <v/>
      </c>
      <c r="R20" s="12">
        <f t="shared" si="0"/>
        <v>0</v>
      </c>
      <c r="S20" s="12">
        <f t="shared" si="1"/>
        <v>2587000</v>
      </c>
      <c r="T20" s="12">
        <f t="shared" si="2"/>
        <v>2587000</v>
      </c>
      <c r="U20" s="11" t="s">
        <v>72</v>
      </c>
      <c r="V20" s="7"/>
    </row>
    <row r="21" spans="1:22" ht="15.75" customHeight="1">
      <c r="A21" s="11">
        <v>15</v>
      </c>
      <c r="B21" s="5" t="s">
        <v>13</v>
      </c>
      <c r="C21" s="11" t="s">
        <v>77</v>
      </c>
      <c r="D21" s="11" t="s">
        <v>69</v>
      </c>
      <c r="E21" s="11">
        <v>6</v>
      </c>
      <c r="F21" s="11">
        <v>7</v>
      </c>
      <c r="G21" s="12">
        <v>1750000</v>
      </c>
      <c r="H21" s="12">
        <v>187000</v>
      </c>
      <c r="I21" s="12"/>
      <c r="J21" s="12" t="s">
        <v>70</v>
      </c>
      <c r="K21" s="12">
        <v>150000</v>
      </c>
      <c r="L21" s="12" t="s">
        <v>70</v>
      </c>
      <c r="M21" s="12">
        <v>300000</v>
      </c>
      <c r="N21" s="12"/>
      <c r="O21" s="12" t="str">
        <f>IFERROR(VLOOKUP($B21,#REF!,35,FALSE)*5000,"")</f>
        <v/>
      </c>
      <c r="P21" s="12" t="str">
        <f>IFERROR(VLOOKUP($B21,#REF!,36,FALSE)*10000,"")</f>
        <v/>
      </c>
      <c r="Q21" s="12" t="str">
        <f>IFERROR(VLOOKUP($B21,#REF!,41,FALSE)*25000,"")</f>
        <v/>
      </c>
      <c r="R21" s="12">
        <f t="shared" si="0"/>
        <v>0</v>
      </c>
      <c r="S21" s="12">
        <f t="shared" si="1"/>
        <v>2387000</v>
      </c>
      <c r="T21" s="12">
        <f t="shared" si="2"/>
        <v>2387000</v>
      </c>
      <c r="U21" s="11"/>
      <c r="V21" s="7"/>
    </row>
    <row r="22" spans="1:22" ht="15.75" customHeight="1">
      <c r="A22" s="11">
        <v>16</v>
      </c>
      <c r="B22" s="5" t="s">
        <v>23</v>
      </c>
      <c r="C22" s="11" t="s">
        <v>71</v>
      </c>
      <c r="D22" s="11" t="s">
        <v>69</v>
      </c>
      <c r="E22" s="11">
        <v>7</v>
      </c>
      <c r="F22" s="11">
        <v>2</v>
      </c>
      <c r="G22" s="12">
        <v>1950000</v>
      </c>
      <c r="H22" s="12">
        <v>613000</v>
      </c>
      <c r="I22" s="12" t="s">
        <v>70</v>
      </c>
      <c r="J22" s="12" t="s">
        <v>70</v>
      </c>
      <c r="K22" s="12">
        <v>200000</v>
      </c>
      <c r="L22" s="12" t="s">
        <v>70</v>
      </c>
      <c r="M22" s="12">
        <v>300000</v>
      </c>
      <c r="N22" s="12"/>
      <c r="O22" s="12" t="str">
        <f>IFERROR(VLOOKUP($B22,#REF!,35,FALSE)*5000,"")</f>
        <v/>
      </c>
      <c r="P22" s="12" t="str">
        <f>IFERROR(VLOOKUP($B22,#REF!,36,FALSE)*10000,"")</f>
        <v/>
      </c>
      <c r="Q22" s="12" t="str">
        <f>IFERROR(VLOOKUP($B22,#REF!,41,FALSE)*25000,"")</f>
        <v/>
      </c>
      <c r="R22" s="12">
        <f t="shared" si="0"/>
        <v>0</v>
      </c>
      <c r="S22" s="12">
        <f t="shared" si="1"/>
        <v>3063000</v>
      </c>
      <c r="T22" s="12">
        <f t="shared" si="2"/>
        <v>3063000</v>
      </c>
      <c r="U22" s="11"/>
      <c r="V22" s="7"/>
    </row>
    <row r="23" spans="1:22" ht="15.75" customHeight="1">
      <c r="A23" s="11">
        <v>17</v>
      </c>
      <c r="B23" s="5" t="s">
        <v>15</v>
      </c>
      <c r="C23" s="11" t="s">
        <v>78</v>
      </c>
      <c r="D23" s="11" t="s">
        <v>69</v>
      </c>
      <c r="E23" s="11">
        <v>6</v>
      </c>
      <c r="F23" s="11">
        <v>2</v>
      </c>
      <c r="G23" s="12">
        <v>1750000</v>
      </c>
      <c r="H23" s="12">
        <v>587000</v>
      </c>
      <c r="I23" s="12"/>
      <c r="J23" s="12" t="s">
        <v>70</v>
      </c>
      <c r="K23" s="12"/>
      <c r="L23" s="12" t="s">
        <v>70</v>
      </c>
      <c r="M23" s="12">
        <v>300000</v>
      </c>
      <c r="N23" s="12"/>
      <c r="O23" s="12" t="str">
        <f>IFERROR(VLOOKUP($B23,#REF!,35,FALSE)*5000,"")</f>
        <v/>
      </c>
      <c r="P23" s="12" t="str">
        <f>IFERROR(VLOOKUP($B23,#REF!,36,FALSE)*10000,"")</f>
        <v/>
      </c>
      <c r="Q23" s="12" t="str">
        <f>IFERROR(VLOOKUP($B23,#REF!,41,FALSE)*25000,"")</f>
        <v/>
      </c>
      <c r="R23" s="12">
        <f t="shared" si="0"/>
        <v>0</v>
      </c>
      <c r="S23" s="12">
        <f t="shared" si="1"/>
        <v>2637000</v>
      </c>
      <c r="T23" s="12">
        <f t="shared" si="2"/>
        <v>2637000</v>
      </c>
      <c r="U23" s="11"/>
      <c r="V23" s="7"/>
    </row>
    <row r="24" spans="1:22" ht="15.75" customHeight="1">
      <c r="A24" s="11">
        <v>18</v>
      </c>
      <c r="B24" s="5" t="s">
        <v>26</v>
      </c>
      <c r="C24" s="11" t="s">
        <v>78</v>
      </c>
      <c r="D24" s="11" t="s">
        <v>69</v>
      </c>
      <c r="E24" s="11">
        <v>6</v>
      </c>
      <c r="F24" s="11">
        <v>2</v>
      </c>
      <c r="G24" s="12">
        <v>1750000</v>
      </c>
      <c r="H24" s="12">
        <v>613000</v>
      </c>
      <c r="I24" s="12" t="s">
        <v>70</v>
      </c>
      <c r="J24" s="12" t="s">
        <v>70</v>
      </c>
      <c r="K24" s="12" t="s">
        <v>70</v>
      </c>
      <c r="L24" s="12" t="s">
        <v>70</v>
      </c>
      <c r="M24" s="12">
        <v>300000</v>
      </c>
      <c r="N24" s="12"/>
      <c r="O24" s="12" t="str">
        <f>IFERROR(VLOOKUP($B24,#REF!,35,FALSE)*5000,"")</f>
        <v/>
      </c>
      <c r="P24" s="12" t="str">
        <f>IFERROR(VLOOKUP($B24,#REF!,36,FALSE)*10000,"")</f>
        <v/>
      </c>
      <c r="Q24" s="12" t="str">
        <f>IFERROR(VLOOKUP($B24,#REF!,41,FALSE)*25000,"")</f>
        <v/>
      </c>
      <c r="R24" s="12">
        <f t="shared" si="0"/>
        <v>0</v>
      </c>
      <c r="S24" s="12">
        <f t="shared" si="1"/>
        <v>2663000</v>
      </c>
      <c r="T24" s="12">
        <f t="shared" si="2"/>
        <v>2663000</v>
      </c>
      <c r="U24" s="11"/>
      <c r="V24" s="7"/>
    </row>
    <row r="25" spans="1:22" ht="15.75" customHeight="1">
      <c r="A25" s="11">
        <v>19</v>
      </c>
      <c r="B25" s="5" t="s">
        <v>24</v>
      </c>
      <c r="C25" s="11" t="s">
        <v>77</v>
      </c>
      <c r="D25" s="11" t="s">
        <v>69</v>
      </c>
      <c r="E25" s="11">
        <v>6</v>
      </c>
      <c r="F25" s="11">
        <v>2</v>
      </c>
      <c r="G25" s="12">
        <v>1750000</v>
      </c>
      <c r="H25" s="12">
        <v>480000</v>
      </c>
      <c r="I25" s="12" t="s">
        <v>70</v>
      </c>
      <c r="J25" s="12" t="s">
        <v>70</v>
      </c>
      <c r="K25" s="12">
        <v>100000</v>
      </c>
      <c r="L25" s="12" t="s">
        <v>70</v>
      </c>
      <c r="M25" s="12">
        <v>300000</v>
      </c>
      <c r="N25" s="12"/>
      <c r="O25" s="12" t="str">
        <f>IFERROR(VLOOKUP($B25,#REF!,35,FALSE)*5000,"")</f>
        <v/>
      </c>
      <c r="P25" s="12" t="str">
        <f>IFERROR(VLOOKUP($B25,#REF!,36,FALSE)*10000,"")</f>
        <v/>
      </c>
      <c r="Q25" s="12" t="str">
        <f>IFERROR(VLOOKUP($B25,#REF!,41,FALSE)*25000,"")</f>
        <v/>
      </c>
      <c r="R25" s="12">
        <f t="shared" si="0"/>
        <v>0</v>
      </c>
      <c r="S25" s="12">
        <f t="shared" si="1"/>
        <v>2630000</v>
      </c>
      <c r="T25" s="12">
        <f t="shared" si="2"/>
        <v>2630000</v>
      </c>
      <c r="U25" s="11"/>
      <c r="V25" s="7"/>
    </row>
    <row r="26" spans="1:22" ht="15.75" customHeight="1">
      <c r="A26" s="11">
        <v>20</v>
      </c>
      <c r="B26" s="5" t="s">
        <v>35</v>
      </c>
      <c r="C26" s="11" t="s">
        <v>78</v>
      </c>
      <c r="D26" s="11" t="s">
        <v>69</v>
      </c>
      <c r="E26" s="11">
        <v>6</v>
      </c>
      <c r="F26" s="11">
        <v>2</v>
      </c>
      <c r="G26" s="12">
        <v>1700000</v>
      </c>
      <c r="H26" s="12">
        <v>533000</v>
      </c>
      <c r="I26" s="12">
        <v>50000</v>
      </c>
      <c r="J26" s="12" t="s">
        <v>70</v>
      </c>
      <c r="K26" s="12"/>
      <c r="L26" s="12" t="s">
        <v>70</v>
      </c>
      <c r="M26" s="12"/>
      <c r="N26" s="12">
        <v>250000</v>
      </c>
      <c r="O26" s="12" t="str">
        <f>IFERROR(VLOOKUP($B26,#REF!,35,FALSE)*5000,"")</f>
        <v/>
      </c>
      <c r="P26" s="12" t="str">
        <f>IFERROR(VLOOKUP($B26,#REF!,36,FALSE)*10000,"")</f>
        <v/>
      </c>
      <c r="Q26" s="12" t="str">
        <f>IFERROR(VLOOKUP($B26,#REF!,41,FALSE)*25000,"")</f>
        <v/>
      </c>
      <c r="R26" s="12">
        <f t="shared" si="0"/>
        <v>0</v>
      </c>
      <c r="S26" s="12">
        <f t="shared" si="1"/>
        <v>2533000</v>
      </c>
      <c r="T26" s="12">
        <f t="shared" si="2"/>
        <v>2533000</v>
      </c>
      <c r="U26" s="11"/>
      <c r="V26" s="7"/>
    </row>
    <row r="27" spans="1:22" ht="15.75" customHeight="1">
      <c r="A27" s="11">
        <v>21</v>
      </c>
      <c r="B27" s="5" t="s">
        <v>32</v>
      </c>
      <c r="C27" s="11" t="s">
        <v>79</v>
      </c>
      <c r="D27" s="11" t="s">
        <v>69</v>
      </c>
      <c r="E27" s="11">
        <v>5</v>
      </c>
      <c r="F27" s="11">
        <v>2</v>
      </c>
      <c r="G27" s="12">
        <v>1750000</v>
      </c>
      <c r="H27" s="12">
        <v>533000</v>
      </c>
      <c r="I27" s="12">
        <v>50000</v>
      </c>
      <c r="J27" s="12" t="s">
        <v>70</v>
      </c>
      <c r="K27" s="12" t="s">
        <v>70</v>
      </c>
      <c r="L27" s="12" t="s">
        <v>70</v>
      </c>
      <c r="M27" s="12"/>
      <c r="N27" s="12"/>
      <c r="O27" s="12" t="str">
        <f>IFERROR(VLOOKUP($B27,#REF!,35,FALSE)*5000,"")</f>
        <v/>
      </c>
      <c r="P27" s="12" t="str">
        <f>IFERROR(VLOOKUP($B27,#REF!,36,FALSE)*10000,"")</f>
        <v/>
      </c>
      <c r="Q27" s="12" t="str">
        <f>IFERROR(VLOOKUP($B27,#REF!,41,FALSE)*25000,"")</f>
        <v/>
      </c>
      <c r="R27" s="12">
        <f t="shared" si="0"/>
        <v>0</v>
      </c>
      <c r="S27" s="12">
        <f t="shared" si="1"/>
        <v>2333000</v>
      </c>
      <c r="T27" s="12">
        <f t="shared" si="2"/>
        <v>2333000</v>
      </c>
      <c r="U27" s="11" t="s">
        <v>72</v>
      </c>
      <c r="V27" s="7"/>
    </row>
    <row r="28" spans="1:22" ht="15.75" customHeight="1">
      <c r="A28" s="11">
        <v>22</v>
      </c>
      <c r="B28" s="5" t="s">
        <v>43</v>
      </c>
      <c r="C28" s="13" t="s">
        <v>78</v>
      </c>
      <c r="D28" s="13" t="s">
        <v>80</v>
      </c>
      <c r="E28" s="13">
        <v>0</v>
      </c>
      <c r="F28" s="13">
        <v>1</v>
      </c>
      <c r="G28" s="14">
        <v>1000000</v>
      </c>
      <c r="H28" s="12">
        <v>440000</v>
      </c>
      <c r="I28" s="12"/>
      <c r="J28" s="12" t="s">
        <v>70</v>
      </c>
      <c r="K28" s="12" t="s">
        <v>70</v>
      </c>
      <c r="L28" s="12" t="s">
        <v>70</v>
      </c>
      <c r="M28" s="12">
        <v>250000</v>
      </c>
      <c r="N28" s="12"/>
      <c r="O28" s="12" t="str">
        <f>IFERROR(VLOOKUP($B28,#REF!,35,FALSE)*5000,"")</f>
        <v/>
      </c>
      <c r="P28" s="12" t="str">
        <f>IFERROR(VLOOKUP($B28,#REF!,36,FALSE)*10000,"")</f>
        <v/>
      </c>
      <c r="Q28" s="12" t="str">
        <f>IFERROR(VLOOKUP($B28,#REF!,41,FALSE)*25000,"")</f>
        <v/>
      </c>
      <c r="R28" s="12">
        <f t="shared" si="0"/>
        <v>0</v>
      </c>
      <c r="S28" s="12">
        <f t="shared" si="1"/>
        <v>1690000</v>
      </c>
      <c r="T28" s="12">
        <f t="shared" si="2"/>
        <v>1690000</v>
      </c>
      <c r="U28" s="11" t="s">
        <v>81</v>
      </c>
      <c r="V28" s="7"/>
    </row>
    <row r="29" spans="1:22" ht="15.75" customHeight="1">
      <c r="A29" s="17">
        <v>23</v>
      </c>
      <c r="B29" s="5" t="s">
        <v>28</v>
      </c>
      <c r="C29" s="17" t="s">
        <v>82</v>
      </c>
      <c r="D29" s="17" t="s">
        <v>80</v>
      </c>
      <c r="E29" s="17">
        <v>3</v>
      </c>
      <c r="F29" s="17">
        <v>2</v>
      </c>
      <c r="G29" s="18">
        <v>1000000</v>
      </c>
      <c r="H29" s="18">
        <v>420000</v>
      </c>
      <c r="I29" s="18">
        <v>50000</v>
      </c>
      <c r="J29" s="18" t="s">
        <v>70</v>
      </c>
      <c r="K29" s="18" t="s">
        <v>70</v>
      </c>
      <c r="L29" s="18" t="s">
        <v>70</v>
      </c>
      <c r="M29" s="18"/>
      <c r="N29" s="18"/>
      <c r="O29" s="12" t="str">
        <f>IFERROR(VLOOKUP($B29,#REF!,35,FALSE)*5000,"")</f>
        <v/>
      </c>
      <c r="P29" s="12" t="str">
        <f>IFERROR(VLOOKUP($B29,#REF!,36,FALSE)*10000,"")</f>
        <v/>
      </c>
      <c r="Q29" s="12" t="str">
        <f>IFERROR(VLOOKUP($B29,#REF!,41,FALSE)*25000,"")</f>
        <v/>
      </c>
      <c r="R29" s="12">
        <f t="shared" si="0"/>
        <v>0</v>
      </c>
      <c r="S29" s="12">
        <f t="shared" si="1"/>
        <v>1470000</v>
      </c>
      <c r="T29" s="12">
        <f t="shared" si="2"/>
        <v>1470000</v>
      </c>
      <c r="U29" s="17" t="s">
        <v>72</v>
      </c>
      <c r="V29" s="19" t="s">
        <v>83</v>
      </c>
    </row>
    <row r="30" spans="1:22" ht="15.75" customHeight="1">
      <c r="A30" s="11">
        <v>24</v>
      </c>
      <c r="B30" s="5" t="s">
        <v>33</v>
      </c>
      <c r="C30" s="13" t="s">
        <v>82</v>
      </c>
      <c r="D30" s="13" t="s">
        <v>69</v>
      </c>
      <c r="E30" s="13">
        <v>4</v>
      </c>
      <c r="F30" s="13">
        <v>2</v>
      </c>
      <c r="G30" s="14">
        <v>1550000</v>
      </c>
      <c r="H30" s="12">
        <v>533000</v>
      </c>
      <c r="I30" s="12">
        <v>50000</v>
      </c>
      <c r="J30" s="12"/>
      <c r="K30" s="12" t="s">
        <v>70</v>
      </c>
      <c r="L30" s="12" t="s">
        <v>70</v>
      </c>
      <c r="M30" s="12" t="s">
        <v>70</v>
      </c>
      <c r="N30" s="12"/>
      <c r="O30" s="12" t="str">
        <f>IFERROR(VLOOKUP($B30,#REF!,35,FALSE)*5000,"")</f>
        <v/>
      </c>
      <c r="P30" s="12" t="str">
        <f>IFERROR(VLOOKUP($B30,#REF!,36,FALSE)*10000,"")</f>
        <v/>
      </c>
      <c r="Q30" s="12" t="str">
        <f>IFERROR(VLOOKUP($B30,#REF!,41,FALSE)*25000,"")</f>
        <v/>
      </c>
      <c r="R30" s="12">
        <f t="shared" si="0"/>
        <v>0</v>
      </c>
      <c r="S30" s="12">
        <f t="shared" si="1"/>
        <v>2133000</v>
      </c>
      <c r="T30" s="12">
        <f t="shared" si="2"/>
        <v>2133000</v>
      </c>
      <c r="U30" s="11" t="s">
        <v>72</v>
      </c>
      <c r="V30" s="7"/>
    </row>
    <row r="31" spans="1:22" ht="15.75" customHeight="1">
      <c r="A31" s="11">
        <v>25</v>
      </c>
      <c r="B31" s="5" t="s">
        <v>27</v>
      </c>
      <c r="C31" s="11" t="s">
        <v>82</v>
      </c>
      <c r="D31" s="11" t="s">
        <v>80</v>
      </c>
      <c r="E31" s="11">
        <v>1</v>
      </c>
      <c r="F31" s="11">
        <v>0</v>
      </c>
      <c r="G31" s="12">
        <v>1000000</v>
      </c>
      <c r="H31" s="14">
        <v>420000</v>
      </c>
      <c r="I31" s="14">
        <v>50000</v>
      </c>
      <c r="J31" s="14" t="s">
        <v>70</v>
      </c>
      <c r="K31" s="14" t="s">
        <v>70</v>
      </c>
      <c r="L31" s="14" t="s">
        <v>70</v>
      </c>
      <c r="M31" s="14" t="s">
        <v>70</v>
      </c>
      <c r="N31" s="14"/>
      <c r="O31" s="12" t="str">
        <f>IFERROR(VLOOKUP($B31,#REF!,35,FALSE)*5000,"")</f>
        <v/>
      </c>
      <c r="P31" s="12" t="str">
        <f>IFERROR(VLOOKUP($B31,#REF!,36,FALSE)*10000,"")</f>
        <v/>
      </c>
      <c r="Q31" s="12" t="str">
        <f>IFERROR(VLOOKUP($B31,#REF!,41,FALSE)*25000,"")</f>
        <v/>
      </c>
      <c r="R31" s="12">
        <f t="shared" si="0"/>
        <v>0</v>
      </c>
      <c r="S31" s="12">
        <f t="shared" si="1"/>
        <v>1470000</v>
      </c>
      <c r="T31" s="12">
        <f t="shared" si="2"/>
        <v>1470000</v>
      </c>
      <c r="U31" s="13"/>
      <c r="V31" s="7"/>
    </row>
    <row r="32" spans="1:22" ht="15.75" customHeight="1">
      <c r="A32" s="11">
        <v>26</v>
      </c>
      <c r="B32" s="5" t="s">
        <v>6</v>
      </c>
      <c r="C32" s="11" t="s">
        <v>77</v>
      </c>
      <c r="D32" s="11" t="s">
        <v>69</v>
      </c>
      <c r="E32" s="11">
        <v>4</v>
      </c>
      <c r="F32" s="11">
        <v>2</v>
      </c>
      <c r="G32" s="12">
        <v>1550000</v>
      </c>
      <c r="H32" s="12">
        <v>453000</v>
      </c>
      <c r="I32" s="12"/>
      <c r="J32" s="12" t="s">
        <v>70</v>
      </c>
      <c r="K32" s="12" t="s">
        <v>70</v>
      </c>
      <c r="L32" s="12" t="s">
        <v>70</v>
      </c>
      <c r="M32" s="12">
        <v>300000</v>
      </c>
      <c r="N32" s="12"/>
      <c r="O32" s="12" t="str">
        <f>IFERROR(VLOOKUP($B32,#REF!,35,FALSE)*5000,"")</f>
        <v/>
      </c>
      <c r="P32" s="12" t="str">
        <f>IFERROR(VLOOKUP($B32,#REF!,36,FALSE)*10000,"")</f>
        <v/>
      </c>
      <c r="Q32" s="12" t="str">
        <f>IFERROR(VLOOKUP($B32,#REF!,41,FALSE)*25000,"")</f>
        <v/>
      </c>
      <c r="R32" s="12">
        <f t="shared" si="0"/>
        <v>0</v>
      </c>
      <c r="S32" s="12">
        <f t="shared" si="1"/>
        <v>2303000</v>
      </c>
      <c r="T32" s="12">
        <f t="shared" si="2"/>
        <v>2303000</v>
      </c>
      <c r="U32" s="11" t="s">
        <v>72</v>
      </c>
      <c r="V32" s="7"/>
    </row>
    <row r="33" spans="1:22" ht="15.75" customHeight="1">
      <c r="A33" s="17">
        <v>27</v>
      </c>
      <c r="B33" s="5" t="s">
        <v>16</v>
      </c>
      <c r="C33" s="17" t="s">
        <v>77</v>
      </c>
      <c r="D33" s="17" t="s">
        <v>80</v>
      </c>
      <c r="E33" s="17">
        <v>3</v>
      </c>
      <c r="F33" s="17">
        <v>2</v>
      </c>
      <c r="G33" s="18">
        <v>1000000</v>
      </c>
      <c r="H33" s="18">
        <v>460000</v>
      </c>
      <c r="I33" s="18" t="s">
        <v>70</v>
      </c>
      <c r="J33" s="18" t="s">
        <v>70</v>
      </c>
      <c r="K33" s="18" t="s">
        <v>70</v>
      </c>
      <c r="L33" s="18" t="s">
        <v>70</v>
      </c>
      <c r="M33" s="18">
        <v>250000</v>
      </c>
      <c r="N33" s="18"/>
      <c r="O33" s="12" t="str">
        <f>IFERROR(VLOOKUP($B33,#REF!,35,FALSE)*5000,"")</f>
        <v/>
      </c>
      <c r="P33" s="12" t="str">
        <f>IFERROR(VLOOKUP($B33,#REF!,36,FALSE)*10000,"")</f>
        <v/>
      </c>
      <c r="Q33" s="12" t="str">
        <f>IFERROR(VLOOKUP($B33,#REF!,41,FALSE)*25000,"")</f>
        <v/>
      </c>
      <c r="R33" s="12">
        <f t="shared" si="0"/>
        <v>0</v>
      </c>
      <c r="S33" s="12">
        <f t="shared" si="1"/>
        <v>1710000</v>
      </c>
      <c r="T33" s="12">
        <f t="shared" si="2"/>
        <v>1710000</v>
      </c>
      <c r="U33" s="17" t="s">
        <v>72</v>
      </c>
      <c r="V33" s="19" t="s">
        <v>83</v>
      </c>
    </row>
    <row r="34" spans="1:22" ht="15.75" customHeight="1">
      <c r="A34" s="11">
        <v>28</v>
      </c>
      <c r="B34" s="5" t="s">
        <v>38</v>
      </c>
      <c r="C34" s="13" t="s">
        <v>84</v>
      </c>
      <c r="D34" s="13" t="s">
        <v>80</v>
      </c>
      <c r="E34" s="13">
        <v>1</v>
      </c>
      <c r="F34" s="13">
        <v>5</v>
      </c>
      <c r="G34" s="14">
        <v>950000</v>
      </c>
      <c r="H34" s="12">
        <v>400000</v>
      </c>
      <c r="I34" s="12">
        <v>50000</v>
      </c>
      <c r="J34" s="12" t="s">
        <v>70</v>
      </c>
      <c r="K34" s="12" t="s">
        <v>70</v>
      </c>
      <c r="L34" s="12" t="s">
        <v>70</v>
      </c>
      <c r="M34" s="12"/>
      <c r="N34" s="12"/>
      <c r="O34" s="12" t="str">
        <f>IFERROR(VLOOKUP($B34,#REF!,35,FALSE)*5000,"")</f>
        <v/>
      </c>
      <c r="P34" s="12" t="str">
        <f>IFERROR(VLOOKUP($B34,#REF!,36,FALSE)*10000,"")</f>
        <v/>
      </c>
      <c r="Q34" s="12" t="str">
        <f>IFERROR(VLOOKUP($B34,#REF!,41,FALSE)*25000,"")</f>
        <v/>
      </c>
      <c r="R34" s="12">
        <f t="shared" si="0"/>
        <v>0</v>
      </c>
      <c r="S34" s="12">
        <f t="shared" si="1"/>
        <v>1400000</v>
      </c>
      <c r="T34" s="12">
        <f t="shared" si="2"/>
        <v>1400000</v>
      </c>
      <c r="U34" s="11"/>
      <c r="V34" s="7"/>
    </row>
    <row r="35" spans="1:22" ht="14.4">
      <c r="A35" s="11">
        <v>29</v>
      </c>
      <c r="B35" s="5" t="s">
        <v>17</v>
      </c>
      <c r="C35" s="11" t="s">
        <v>78</v>
      </c>
      <c r="D35" s="11" t="s">
        <v>69</v>
      </c>
      <c r="E35" s="11">
        <v>4</v>
      </c>
      <c r="F35" s="11">
        <v>2</v>
      </c>
      <c r="G35" s="12">
        <v>1550000</v>
      </c>
      <c r="H35" s="12">
        <v>613000</v>
      </c>
      <c r="I35" s="14"/>
      <c r="J35" s="14" t="s">
        <v>70</v>
      </c>
      <c r="K35" s="14" t="s">
        <v>70</v>
      </c>
      <c r="L35" s="14" t="s">
        <v>70</v>
      </c>
      <c r="M35" s="14">
        <v>300000</v>
      </c>
      <c r="N35" s="14"/>
      <c r="O35" s="12" t="str">
        <f>IFERROR(VLOOKUP($B35,#REF!,35,FALSE)*5000,"")</f>
        <v/>
      </c>
      <c r="P35" s="12" t="str">
        <f>IFERROR(VLOOKUP($B35,#REF!,36,FALSE)*10000,"")</f>
        <v/>
      </c>
      <c r="Q35" s="12" t="str">
        <f>IFERROR(VLOOKUP($B35,#REF!,41,FALSE)*25000,"")</f>
        <v/>
      </c>
      <c r="R35" s="12">
        <f t="shared" si="0"/>
        <v>0</v>
      </c>
      <c r="S35" s="12">
        <f t="shared" si="1"/>
        <v>2463000</v>
      </c>
      <c r="T35" s="12">
        <f t="shared" si="2"/>
        <v>2463000</v>
      </c>
      <c r="U35" s="11" t="s">
        <v>72</v>
      </c>
      <c r="V35" s="7"/>
    </row>
    <row r="36" spans="1:22" ht="14.4">
      <c r="A36" s="11">
        <v>30</v>
      </c>
      <c r="B36" s="5" t="s">
        <v>10</v>
      </c>
      <c r="C36" s="11" t="s">
        <v>77</v>
      </c>
      <c r="D36" s="11" t="s">
        <v>69</v>
      </c>
      <c r="E36" s="11">
        <v>3</v>
      </c>
      <c r="F36" s="11">
        <v>10</v>
      </c>
      <c r="G36" s="12">
        <v>1450000</v>
      </c>
      <c r="H36" s="12">
        <v>453000</v>
      </c>
      <c r="I36" s="12"/>
      <c r="J36" s="12"/>
      <c r="K36" s="12"/>
      <c r="L36" s="12"/>
      <c r="M36" s="12">
        <v>300000</v>
      </c>
      <c r="N36" s="12"/>
      <c r="O36" s="12" t="str">
        <f>IFERROR(VLOOKUP($B36,#REF!,35,FALSE)*5000,"")</f>
        <v/>
      </c>
      <c r="P36" s="12" t="str">
        <f>IFERROR(VLOOKUP($B36,#REF!,36,FALSE)*10000,"")</f>
        <v/>
      </c>
      <c r="Q36" s="12" t="str">
        <f>IFERROR(VLOOKUP($B36,#REF!,41,FALSE)*25000,"")</f>
        <v/>
      </c>
      <c r="R36" s="12">
        <f t="shared" si="0"/>
        <v>0</v>
      </c>
      <c r="S36" s="12">
        <f t="shared" si="1"/>
        <v>2203000</v>
      </c>
      <c r="T36" s="12">
        <f t="shared" si="2"/>
        <v>2203000</v>
      </c>
      <c r="U36" s="11" t="s">
        <v>72</v>
      </c>
      <c r="V36" s="7"/>
    </row>
    <row r="37" spans="1:22" ht="14.4">
      <c r="A37" s="11">
        <v>31</v>
      </c>
      <c r="B37" s="5" t="s">
        <v>36</v>
      </c>
      <c r="C37" s="11" t="s">
        <v>79</v>
      </c>
      <c r="D37" s="11" t="s">
        <v>69</v>
      </c>
      <c r="E37" s="11">
        <v>3</v>
      </c>
      <c r="F37" s="11">
        <v>7</v>
      </c>
      <c r="G37" s="12">
        <v>1450000</v>
      </c>
      <c r="H37" s="12">
        <v>533000</v>
      </c>
      <c r="I37" s="12">
        <v>50000</v>
      </c>
      <c r="J37" s="12"/>
      <c r="K37" s="12"/>
      <c r="L37" s="12"/>
      <c r="M37" s="12"/>
      <c r="N37" s="12"/>
      <c r="O37" s="12" t="str">
        <f>IFERROR(VLOOKUP($B37,#REF!,35,FALSE)*5000,"")</f>
        <v/>
      </c>
      <c r="P37" s="12" t="str">
        <f>IFERROR(VLOOKUP($B37,#REF!,36,FALSE)*10000,"")</f>
        <v/>
      </c>
      <c r="Q37" s="12" t="str">
        <f>IFERROR(VLOOKUP($B37,#REF!,41,FALSE)*25000,"")</f>
        <v/>
      </c>
      <c r="R37" s="12">
        <f t="shared" si="0"/>
        <v>0</v>
      </c>
      <c r="S37" s="12">
        <f t="shared" si="1"/>
        <v>2033000</v>
      </c>
      <c r="T37" s="12">
        <f t="shared" si="2"/>
        <v>2033000</v>
      </c>
      <c r="U37" s="11" t="s">
        <v>72</v>
      </c>
      <c r="V37" s="7"/>
    </row>
    <row r="38" spans="1:22" ht="14.4">
      <c r="A38" s="17">
        <v>32</v>
      </c>
      <c r="B38" s="5" t="s">
        <v>25</v>
      </c>
      <c r="C38" s="17" t="s">
        <v>85</v>
      </c>
      <c r="D38" s="17" t="s">
        <v>80</v>
      </c>
      <c r="E38" s="17">
        <v>3</v>
      </c>
      <c r="F38" s="17">
        <v>0</v>
      </c>
      <c r="G38" s="18">
        <v>1000000</v>
      </c>
      <c r="H38" s="18">
        <v>460000</v>
      </c>
      <c r="I38" s="18"/>
      <c r="J38" s="18"/>
      <c r="K38" s="18"/>
      <c r="L38" s="18"/>
      <c r="M38" s="18">
        <v>250000</v>
      </c>
      <c r="N38" s="18"/>
      <c r="O38" s="12" t="str">
        <f>IFERROR(VLOOKUP($B38,#REF!,35,FALSE)*5000,"")</f>
        <v/>
      </c>
      <c r="P38" s="12" t="str">
        <f>IFERROR(VLOOKUP($B38,#REF!,36,FALSE)*10000,"")</f>
        <v/>
      </c>
      <c r="Q38" s="12" t="str">
        <f>IFERROR(VLOOKUP($B38,#REF!,41,FALSE)*25000,"")</f>
        <v/>
      </c>
      <c r="R38" s="12">
        <f t="shared" si="0"/>
        <v>0</v>
      </c>
      <c r="S38" s="12">
        <f t="shared" si="1"/>
        <v>1710000</v>
      </c>
      <c r="T38" s="12">
        <f t="shared" si="2"/>
        <v>1710000</v>
      </c>
      <c r="U38" s="17" t="s">
        <v>72</v>
      </c>
      <c r="V38" s="19" t="s">
        <v>83</v>
      </c>
    </row>
    <row r="39" spans="1:22" ht="14.4">
      <c r="A39" s="11">
        <v>33</v>
      </c>
      <c r="B39" s="5" t="s">
        <v>40</v>
      </c>
      <c r="C39" s="13" t="s">
        <v>86</v>
      </c>
      <c r="D39" s="13" t="s">
        <v>80</v>
      </c>
      <c r="E39" s="13">
        <v>1</v>
      </c>
      <c r="F39" s="13">
        <v>5</v>
      </c>
      <c r="G39" s="14">
        <v>1000000</v>
      </c>
      <c r="H39" s="12">
        <v>300000</v>
      </c>
      <c r="I39" s="14">
        <v>150000</v>
      </c>
      <c r="J39" s="14"/>
      <c r="K39" s="14"/>
      <c r="L39" s="14"/>
      <c r="M39" s="14"/>
      <c r="N39" s="14"/>
      <c r="O39" s="12" t="str">
        <f>IFERROR(VLOOKUP($B39,#REF!,35,FALSE)*5000,"")</f>
        <v/>
      </c>
      <c r="P39" s="12" t="str">
        <f>IFERROR(VLOOKUP($B39,#REF!,36,FALSE)*10000,"")</f>
        <v/>
      </c>
      <c r="Q39" s="12" t="str">
        <f>IFERROR(VLOOKUP($B39,#REF!,41,FALSE)*25000,"")</f>
        <v/>
      </c>
      <c r="R39" s="12">
        <f t="shared" si="0"/>
        <v>0</v>
      </c>
      <c r="S39" s="12">
        <f t="shared" si="1"/>
        <v>1450000</v>
      </c>
      <c r="T39" s="12">
        <f t="shared" si="2"/>
        <v>1450000</v>
      </c>
      <c r="U39" s="13"/>
      <c r="V39" s="7"/>
    </row>
    <row r="40" spans="1:22" ht="14.4">
      <c r="A40" s="11">
        <v>34</v>
      </c>
      <c r="B40" s="5" t="s">
        <v>11</v>
      </c>
      <c r="C40" s="13" t="s">
        <v>77</v>
      </c>
      <c r="D40" s="13" t="s">
        <v>80</v>
      </c>
      <c r="E40" s="13">
        <v>2</v>
      </c>
      <c r="F40" s="13">
        <v>11</v>
      </c>
      <c r="G40" s="14">
        <v>1000000</v>
      </c>
      <c r="H40" s="12">
        <v>140000</v>
      </c>
      <c r="I40" s="14"/>
      <c r="J40" s="14"/>
      <c r="K40" s="14">
        <v>100000</v>
      </c>
      <c r="L40" s="14"/>
      <c r="M40" s="14">
        <v>250000</v>
      </c>
      <c r="N40" s="14"/>
      <c r="O40" s="12" t="str">
        <f>IFERROR(VLOOKUP($B40,#REF!,35,FALSE)*5000,"")</f>
        <v/>
      </c>
      <c r="P40" s="12" t="str">
        <f>IFERROR(VLOOKUP($B40,#REF!,36,FALSE)*10000,"")</f>
        <v/>
      </c>
      <c r="Q40" s="12" t="str">
        <f>IFERROR(VLOOKUP($B40,#REF!,41,FALSE)*25000,"")</f>
        <v/>
      </c>
      <c r="R40" s="12">
        <f t="shared" si="0"/>
        <v>0</v>
      </c>
      <c r="S40" s="12">
        <f t="shared" si="1"/>
        <v>1490000</v>
      </c>
      <c r="T40" s="12">
        <f t="shared" si="2"/>
        <v>1490000</v>
      </c>
      <c r="U40" s="13"/>
      <c r="V40" s="7"/>
    </row>
    <row r="41" spans="1:22" ht="14.4">
      <c r="A41" s="11">
        <v>35</v>
      </c>
      <c r="B41" s="5" t="s">
        <v>18</v>
      </c>
      <c r="C41" s="13" t="s">
        <v>77</v>
      </c>
      <c r="D41" s="13" t="s">
        <v>80</v>
      </c>
      <c r="E41" s="13">
        <v>1</v>
      </c>
      <c r="F41" s="13">
        <v>10</v>
      </c>
      <c r="G41" s="14">
        <v>1000000</v>
      </c>
      <c r="H41" s="12">
        <v>460000</v>
      </c>
      <c r="I41" s="14"/>
      <c r="J41" s="14"/>
      <c r="K41" s="14"/>
      <c r="L41" s="14"/>
      <c r="M41" s="14">
        <v>250000</v>
      </c>
      <c r="N41" s="14"/>
      <c r="O41" s="12" t="str">
        <f>IFERROR(VLOOKUP($B41,#REF!,35,FALSE)*5000,"")</f>
        <v/>
      </c>
      <c r="P41" s="12" t="str">
        <f>IFERROR(VLOOKUP($B41,#REF!,36,FALSE)*10000,"")</f>
        <v/>
      </c>
      <c r="Q41" s="12" t="str">
        <f>IFERROR(VLOOKUP($B41,#REF!,41,FALSE)*25000,"")</f>
        <v/>
      </c>
      <c r="R41" s="12">
        <f t="shared" si="0"/>
        <v>0</v>
      </c>
      <c r="S41" s="12">
        <f t="shared" si="1"/>
        <v>1710000</v>
      </c>
      <c r="T41" s="12">
        <f t="shared" si="2"/>
        <v>1710000</v>
      </c>
      <c r="U41" s="13"/>
      <c r="V41" s="7"/>
    </row>
    <row r="42" spans="1:22" ht="14.4">
      <c r="A42" s="11">
        <v>36</v>
      </c>
      <c r="B42" s="5" t="s">
        <v>37</v>
      </c>
      <c r="C42" s="11" t="s">
        <v>84</v>
      </c>
      <c r="D42" s="11" t="s">
        <v>80</v>
      </c>
      <c r="E42" s="11">
        <v>1</v>
      </c>
      <c r="F42" s="11">
        <v>10</v>
      </c>
      <c r="G42" s="12">
        <v>1000000</v>
      </c>
      <c r="H42" s="12">
        <v>440000</v>
      </c>
      <c r="I42" s="14"/>
      <c r="J42" s="14"/>
      <c r="K42" s="14"/>
      <c r="L42" s="14"/>
      <c r="M42" s="14">
        <v>250000</v>
      </c>
      <c r="N42" s="14"/>
      <c r="O42" s="12" t="str">
        <f>IFERROR(VLOOKUP($B42,#REF!,35,FALSE)*5000,"")</f>
        <v/>
      </c>
      <c r="P42" s="12" t="str">
        <f>IFERROR(VLOOKUP($B42,#REF!,36,FALSE)*10000,"")</f>
        <v/>
      </c>
      <c r="Q42" s="12" t="str">
        <f>IFERROR(VLOOKUP($B42,#REF!,41,FALSE)*25000,"")</f>
        <v/>
      </c>
      <c r="R42" s="12">
        <f t="shared" si="0"/>
        <v>0</v>
      </c>
      <c r="S42" s="12">
        <f t="shared" si="1"/>
        <v>1690000</v>
      </c>
      <c r="T42" s="12">
        <f t="shared" si="2"/>
        <v>1690000</v>
      </c>
      <c r="U42" s="13"/>
      <c r="V42" s="20"/>
    </row>
    <row r="43" spans="1:22" ht="14.4">
      <c r="A43" s="11">
        <v>37</v>
      </c>
      <c r="B43" s="5" t="s">
        <v>39</v>
      </c>
      <c r="C43" s="13" t="s">
        <v>84</v>
      </c>
      <c r="D43" s="13" t="s">
        <v>80</v>
      </c>
      <c r="E43" s="13">
        <v>1</v>
      </c>
      <c r="F43" s="13">
        <v>2</v>
      </c>
      <c r="G43" s="14">
        <v>950000</v>
      </c>
      <c r="H43" s="12">
        <v>400000</v>
      </c>
      <c r="I43" s="12">
        <v>50000</v>
      </c>
      <c r="J43" s="12"/>
      <c r="K43" s="12"/>
      <c r="L43" s="12"/>
      <c r="M43" s="12"/>
      <c r="N43" s="12"/>
      <c r="O43" s="12" t="str">
        <f>IFERROR(VLOOKUP($B43,#REF!,35,FALSE)*5000,"")</f>
        <v/>
      </c>
      <c r="P43" s="12" t="str">
        <f>IFERROR(VLOOKUP($B43,#REF!,36,FALSE)*10000,"")</f>
        <v/>
      </c>
      <c r="Q43" s="12" t="str">
        <f>IFERROR(VLOOKUP($B43,#REF!,41,FALSE)*25000,"")</f>
        <v/>
      </c>
      <c r="R43" s="12">
        <f t="shared" si="0"/>
        <v>0</v>
      </c>
      <c r="S43" s="12">
        <f t="shared" si="1"/>
        <v>1400000</v>
      </c>
      <c r="T43" s="12">
        <f t="shared" si="2"/>
        <v>1400000</v>
      </c>
      <c r="U43" s="11"/>
      <c r="V43" s="20"/>
    </row>
    <row r="44" spans="1:22" ht="14.4">
      <c r="A44" s="11">
        <v>38</v>
      </c>
      <c r="B44" s="5" t="s">
        <v>8</v>
      </c>
      <c r="C44" s="13" t="s">
        <v>85</v>
      </c>
      <c r="D44" s="13" t="s">
        <v>80</v>
      </c>
      <c r="E44" s="13">
        <v>0</v>
      </c>
      <c r="F44" s="13">
        <v>11</v>
      </c>
      <c r="G44" s="14">
        <v>850000</v>
      </c>
      <c r="H44" s="12">
        <v>340000</v>
      </c>
      <c r="I44" s="14" t="s">
        <v>70</v>
      </c>
      <c r="J44" s="14" t="s">
        <v>70</v>
      </c>
      <c r="K44" s="14">
        <v>100000</v>
      </c>
      <c r="L44" s="14" t="s">
        <v>70</v>
      </c>
      <c r="M44" s="14">
        <v>250000</v>
      </c>
      <c r="N44" s="14" t="s">
        <v>70</v>
      </c>
      <c r="O44" s="12" t="str">
        <f>IFERROR(VLOOKUP($B44,#REF!,35,FALSE)*5000,"")</f>
        <v/>
      </c>
      <c r="P44" s="12" t="str">
        <f>IFERROR(VLOOKUP($B44,#REF!,36,FALSE)*10000,"")</f>
        <v/>
      </c>
      <c r="Q44" s="12" t="str">
        <f>IFERROR(VLOOKUP($B44,#REF!,41,FALSE)*25000,"")</f>
        <v/>
      </c>
      <c r="R44" s="12">
        <f t="shared" si="0"/>
        <v>0</v>
      </c>
      <c r="S44" s="12">
        <f t="shared" si="1"/>
        <v>1540000</v>
      </c>
      <c r="T44" s="12">
        <f t="shared" si="2"/>
        <v>1540000</v>
      </c>
      <c r="U44" s="13"/>
      <c r="V44" s="20"/>
    </row>
    <row r="45" spans="1:22" ht="14.4">
      <c r="A45" s="11">
        <v>39</v>
      </c>
      <c r="B45" s="5" t="s">
        <v>44</v>
      </c>
      <c r="C45" s="11" t="s">
        <v>84</v>
      </c>
      <c r="D45" s="11" t="s">
        <v>80</v>
      </c>
      <c r="E45" s="11">
        <v>0</v>
      </c>
      <c r="F45" s="11">
        <v>1</v>
      </c>
      <c r="G45" s="14">
        <v>850000</v>
      </c>
      <c r="H45" s="12">
        <v>400000</v>
      </c>
      <c r="I45" s="14">
        <v>50000</v>
      </c>
      <c r="J45" s="14"/>
      <c r="K45" s="14"/>
      <c r="L45" s="14"/>
      <c r="M45" s="14"/>
      <c r="N45" s="14"/>
      <c r="O45" s="12" t="str">
        <f>IFERROR(VLOOKUP($B45,#REF!,35,FALSE)*5000,"")</f>
        <v/>
      </c>
      <c r="P45" s="12" t="str">
        <f>IFERROR(VLOOKUP($B45,#REF!,36,FALSE)*10000,"")</f>
        <v/>
      </c>
      <c r="Q45" s="12" t="str">
        <f>IFERROR(VLOOKUP($B45,#REF!,41,FALSE)*25000,"")</f>
        <v/>
      </c>
      <c r="R45" s="12">
        <f t="shared" si="0"/>
        <v>0</v>
      </c>
      <c r="S45" s="12">
        <f t="shared" si="1"/>
        <v>1300000</v>
      </c>
      <c r="T45" s="12">
        <f t="shared" si="2"/>
        <v>1300000</v>
      </c>
      <c r="U45" s="13"/>
      <c r="V45" s="20"/>
    </row>
    <row r="46" spans="1:22" ht="14.4">
      <c r="A46" s="11">
        <v>40</v>
      </c>
      <c r="B46" s="5" t="s">
        <v>41</v>
      </c>
      <c r="C46" s="13" t="s">
        <v>87</v>
      </c>
      <c r="D46" s="13" t="s">
        <v>80</v>
      </c>
      <c r="E46" s="13">
        <v>0</v>
      </c>
      <c r="F46" s="13">
        <v>9</v>
      </c>
      <c r="G46" s="14">
        <v>1000000</v>
      </c>
      <c r="H46" s="12">
        <v>400000</v>
      </c>
      <c r="I46" s="14">
        <v>100000</v>
      </c>
      <c r="J46" s="14">
        <v>100000</v>
      </c>
      <c r="K46" s="14"/>
      <c r="L46" s="14"/>
      <c r="M46" s="14"/>
      <c r="N46" s="14"/>
      <c r="O46" s="12" t="str">
        <f>IFERROR(VLOOKUP($B46,#REF!,35,FALSE)*5000,"")</f>
        <v/>
      </c>
      <c r="P46" s="12" t="str">
        <f>IFERROR(VLOOKUP($B46,#REF!,36,FALSE)*10000,"")</f>
        <v/>
      </c>
      <c r="Q46" s="12" t="str">
        <f>IFERROR(VLOOKUP($B46,#REF!,41,FALSE)*25000,"")</f>
        <v/>
      </c>
      <c r="R46" s="12">
        <f t="shared" si="0"/>
        <v>0</v>
      </c>
      <c r="S46" s="12">
        <f t="shared" si="1"/>
        <v>1600000</v>
      </c>
      <c r="T46" s="12">
        <f t="shared" si="2"/>
        <v>1600000</v>
      </c>
      <c r="U46" s="13"/>
      <c r="V46" s="20"/>
    </row>
    <row r="47" spans="1:22" ht="14.4">
      <c r="A47" s="11">
        <v>41</v>
      </c>
      <c r="B47" s="5" t="s">
        <v>42</v>
      </c>
      <c r="C47" s="13" t="s">
        <v>87</v>
      </c>
      <c r="D47" s="13" t="s">
        <v>80</v>
      </c>
      <c r="E47" s="13">
        <v>0</v>
      </c>
      <c r="F47" s="13">
        <v>8</v>
      </c>
      <c r="G47" s="14">
        <v>1000000</v>
      </c>
      <c r="H47" s="12">
        <v>400000</v>
      </c>
      <c r="I47" s="14">
        <v>100000</v>
      </c>
      <c r="J47" s="14">
        <v>100000</v>
      </c>
      <c r="K47" s="14">
        <v>100000</v>
      </c>
      <c r="L47" s="14"/>
      <c r="M47" s="14"/>
      <c r="N47" s="14"/>
      <c r="O47" s="12" t="str">
        <f>IFERROR(VLOOKUP($B47,#REF!,35,FALSE)*5000,"")</f>
        <v/>
      </c>
      <c r="P47" s="12" t="str">
        <f>IFERROR(VLOOKUP($B47,#REF!,36,FALSE)*10000,"")</f>
        <v/>
      </c>
      <c r="Q47" s="12" t="str">
        <f>IFERROR(VLOOKUP($B47,#REF!,41,FALSE)*25000,"")</f>
        <v/>
      </c>
      <c r="R47" s="12">
        <f t="shared" si="0"/>
        <v>0</v>
      </c>
      <c r="S47" s="12">
        <f t="shared" si="1"/>
        <v>1700000</v>
      </c>
      <c r="T47" s="12">
        <f t="shared" si="2"/>
        <v>1700000</v>
      </c>
      <c r="U47" s="13"/>
      <c r="V47" s="20"/>
    </row>
    <row r="48" spans="1:22" ht="13.2">
      <c r="A48" s="13">
        <v>42</v>
      </c>
      <c r="B48" s="21" t="s">
        <v>88</v>
      </c>
      <c r="C48" s="13" t="s">
        <v>89</v>
      </c>
      <c r="D48" s="13" t="s">
        <v>80</v>
      </c>
      <c r="E48" s="13">
        <v>1</v>
      </c>
      <c r="F48" s="13">
        <v>5</v>
      </c>
      <c r="G48" s="14">
        <v>700000</v>
      </c>
      <c r="H48" s="14"/>
      <c r="I48" s="14"/>
      <c r="J48" s="14"/>
      <c r="K48" s="14"/>
      <c r="L48" s="14"/>
      <c r="M48" s="14"/>
      <c r="N48" s="14"/>
      <c r="O48" s="12" t="str">
        <f>IFERROR(VLOOKUP($B48,#REF!,35,FALSE)*5000,"")</f>
        <v/>
      </c>
      <c r="P48" s="12" t="str">
        <f>IFERROR(VLOOKUP($B48,#REF!,36,FALSE)*10000,"")</f>
        <v/>
      </c>
      <c r="Q48" s="12" t="str">
        <f>IFERROR(VLOOKUP($B48,#REF!,41,FALSE)*25000,"")</f>
        <v/>
      </c>
      <c r="R48" s="12">
        <f t="shared" si="0"/>
        <v>0</v>
      </c>
      <c r="S48" s="12">
        <f t="shared" si="1"/>
        <v>700000</v>
      </c>
      <c r="T48" s="12">
        <f t="shared" si="2"/>
        <v>700000</v>
      </c>
      <c r="U48" s="13"/>
      <c r="V48" s="20"/>
    </row>
    <row r="49" spans="1:22" ht="14.4">
      <c r="A49" s="22">
        <v>43</v>
      </c>
      <c r="B49" s="23" t="s">
        <v>90</v>
      </c>
      <c r="C49" s="22" t="s">
        <v>89</v>
      </c>
      <c r="D49" s="13" t="s">
        <v>80</v>
      </c>
      <c r="E49" s="11">
        <v>3</v>
      </c>
      <c r="F49" s="11">
        <v>2</v>
      </c>
      <c r="G49" s="12">
        <v>1100000</v>
      </c>
      <c r="H49" s="12"/>
      <c r="I49" s="12"/>
      <c r="J49" s="12"/>
      <c r="K49" s="12"/>
      <c r="L49" s="12"/>
      <c r="M49" s="12"/>
      <c r="N49" s="12"/>
      <c r="O49" s="12" t="str">
        <f>IFERROR(VLOOKUP($B49,#REF!,35,FALSE)*5000,"")</f>
        <v/>
      </c>
      <c r="P49" s="12" t="str">
        <f>IFERROR(VLOOKUP($B49,#REF!,36,FALSE)*10000,"")</f>
        <v/>
      </c>
      <c r="Q49" s="12" t="str">
        <f>IFERROR(VLOOKUP($B49,#REF!,41,FALSE)*25000,"")</f>
        <v/>
      </c>
      <c r="R49" s="12">
        <f t="shared" si="0"/>
        <v>0</v>
      </c>
      <c r="S49" s="12">
        <f t="shared" si="1"/>
        <v>1100000</v>
      </c>
      <c r="T49" s="12">
        <f t="shared" si="2"/>
        <v>1100000</v>
      </c>
      <c r="U49" s="11"/>
      <c r="V49" s="7"/>
    </row>
    <row r="50" spans="1:22" ht="14.4">
      <c r="A50" s="24"/>
      <c r="B50" s="25"/>
      <c r="C50" s="26"/>
      <c r="D50" s="43" t="s">
        <v>55</v>
      </c>
      <c r="E50" s="34"/>
      <c r="F50" s="34"/>
      <c r="G50" s="27">
        <f t="shared" ref="G50:J50" si="3">SUM(G8:G49)</f>
        <v>62700000</v>
      </c>
      <c r="H50" s="27">
        <f t="shared" si="3"/>
        <v>19372000</v>
      </c>
      <c r="I50" s="27">
        <f t="shared" si="3"/>
        <v>1000000</v>
      </c>
      <c r="J50" s="27">
        <f t="shared" si="3"/>
        <v>300000</v>
      </c>
      <c r="K50" s="27">
        <f t="shared" ref="K50:L50" si="4">SUM(K3:K49)</f>
        <v>2150010</v>
      </c>
      <c r="L50" s="27">
        <f t="shared" si="4"/>
        <v>600011</v>
      </c>
      <c r="M50" s="27">
        <f>SUM(M8:M49)</f>
        <v>6550000</v>
      </c>
      <c r="N50" s="27">
        <f>SUM(N8:N49)</f>
        <v>250000</v>
      </c>
      <c r="O50" s="27">
        <f t="shared" ref="O50:T50" si="5">SUM(O8:O49)</f>
        <v>0</v>
      </c>
      <c r="P50" s="27">
        <f t="shared" si="5"/>
        <v>0</v>
      </c>
      <c r="Q50" s="27">
        <f t="shared" si="5"/>
        <v>0</v>
      </c>
      <c r="R50" s="27">
        <f t="shared" si="5"/>
        <v>0</v>
      </c>
      <c r="S50" s="12">
        <f t="shared" si="5"/>
        <v>92922000</v>
      </c>
      <c r="T50" s="12">
        <f t="shared" si="5"/>
        <v>92922000</v>
      </c>
      <c r="U50" s="11"/>
      <c r="V50" s="7"/>
    </row>
    <row r="51" spans="1:22" ht="13.2">
      <c r="A51" s="28"/>
      <c r="B51" s="28"/>
      <c r="C51" s="29"/>
      <c r="D51" s="30"/>
      <c r="E51" s="28"/>
      <c r="F51" s="28"/>
      <c r="G51" s="29"/>
      <c r="H51" s="29"/>
      <c r="I51" s="29"/>
      <c r="J51" s="29"/>
      <c r="K51" s="29"/>
      <c r="L51" s="29"/>
      <c r="M51" s="6"/>
      <c r="N51" s="6"/>
      <c r="O51" s="6"/>
      <c r="P51" s="6"/>
      <c r="Q51" s="6"/>
      <c r="R51" s="6"/>
      <c r="S51" s="6"/>
      <c r="T51" s="6"/>
      <c r="U51" s="24"/>
      <c r="V51" s="29"/>
    </row>
    <row r="52" spans="1:22" ht="13.8">
      <c r="A52" s="31"/>
      <c r="B52" s="31"/>
      <c r="C52" s="40" t="str">
        <f ca="1">"Malili,"&amp;" "&amp;TEXT(TODAY(),"DD MMMM YYYY")</f>
        <v>Malili, 29 September 2025</v>
      </c>
      <c r="D52" s="38"/>
      <c r="E52" s="31"/>
      <c r="F52" s="31"/>
      <c r="G52" s="32"/>
      <c r="H52" s="32"/>
      <c r="I52" s="32"/>
      <c r="J52" s="32"/>
      <c r="K52" s="32"/>
      <c r="L52" s="32"/>
      <c r="M52" s="6"/>
      <c r="N52" s="6"/>
      <c r="O52" s="6"/>
      <c r="P52" s="6"/>
      <c r="Q52" s="6"/>
      <c r="R52" s="6"/>
      <c r="S52" s="6"/>
      <c r="T52" s="6"/>
      <c r="U52" s="29" t="e">
        <f>#REF!</f>
        <v>#REF!</v>
      </c>
      <c r="V52" s="32"/>
    </row>
    <row r="53" spans="1:22" ht="13.8">
      <c r="A53" s="31"/>
      <c r="B53" s="31"/>
      <c r="C53" s="40" t="s">
        <v>45</v>
      </c>
      <c r="D53" s="38"/>
      <c r="E53" s="31"/>
      <c r="F53" s="31"/>
      <c r="G53" s="32"/>
      <c r="H53" s="32"/>
      <c r="I53" s="32"/>
      <c r="J53" s="32"/>
      <c r="K53" s="32"/>
      <c r="L53" s="32"/>
      <c r="M53" s="6"/>
      <c r="N53" s="6"/>
      <c r="O53" s="6"/>
      <c r="P53" s="6"/>
      <c r="Q53" s="6"/>
      <c r="R53" s="6"/>
      <c r="S53" s="6"/>
      <c r="T53" s="6"/>
      <c r="U53" s="32" t="s">
        <v>91</v>
      </c>
      <c r="V53" s="33"/>
    </row>
    <row r="54" spans="1:22" ht="13.2">
      <c r="C54" s="37" t="e">
        <f ca="1">IMAGE("https://api.qrserver.com/v1/create-qr-code/?size=150x150&amp;data="&amp;_xludf.ENCODEURL("Dokumen ini telah disetujui oleh "&amp;C58&amp;" Selaku "&amp;C53&amp;" Di "&amp;C52))</f>
        <v>#NAME?</v>
      </c>
      <c r="D54" s="3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37" t="e">
        <f ca="1">IMAGE("https://api.qrserver.com/v1/create-qr-code/?size=150x150&amp;data="&amp;_xludf.ENCODEURL("Dokumen ini telah disetujui oleh "&amp;U58&amp;" Selaku "&amp;U53&amp;" Di "&amp;U52))</f>
        <v>#NAME?</v>
      </c>
    </row>
    <row r="55" spans="1:22" ht="13.2">
      <c r="C55" s="38"/>
      <c r="D55" s="3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38"/>
    </row>
    <row r="56" spans="1:22" ht="13.2">
      <c r="C56" s="38"/>
      <c r="D56" s="3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38"/>
    </row>
    <row r="57" spans="1:22" ht="13.2">
      <c r="C57" s="38"/>
      <c r="D57" s="38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38"/>
    </row>
    <row r="58" spans="1:22" ht="14.4">
      <c r="C58" s="44" t="s">
        <v>5</v>
      </c>
      <c r="D58" s="4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33" t="s">
        <v>92</v>
      </c>
    </row>
    <row r="59" spans="1:22" ht="13.2">
      <c r="C59" s="40" t="s">
        <v>46</v>
      </c>
      <c r="D59" s="3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2" ht="13.2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2" ht="13.2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2" ht="13.2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2" ht="13.2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2" ht="13.2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7:20" ht="13.2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7:20" ht="13.2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7:20" ht="13.2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7:20" ht="13.2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7:20" ht="13.2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7:20" ht="13.2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7:20" ht="13.2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7:20" ht="13.2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7:20" ht="13.2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7:20" ht="13.2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7:20" ht="13.2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7:20" ht="13.2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7:20" ht="13.2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7:20" ht="13.2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7:20" ht="13.2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7:20" ht="13.2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7:20" ht="13.2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7:20" ht="13.2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7:20" ht="13.2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7:20" ht="13.2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7:20" ht="13.2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7:20" ht="13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7:20" ht="13.2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7:20" ht="13.2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7:20" ht="13.2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7:20" ht="13.2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7:20" ht="13.2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7:20" ht="13.2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7:20" ht="13.2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7:20" ht="13.2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7:20" ht="13.2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7:20" ht="13.2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7:20" ht="13.2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7:20" ht="13.2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7:20" ht="13.2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7:20" ht="13.2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7:20" ht="13.2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7:20" ht="13.2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7:20" ht="13.2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7:20" ht="13.2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7:20" ht="13.2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7:20" ht="13.2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7:20" ht="13.2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7:20" ht="13.2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7:20" ht="13.2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7:20" ht="13.2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7:20" ht="13.2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7:20" ht="13.2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7:20" ht="13.2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7:20" ht="13.2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7:20" ht="13.2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7:20" ht="13.2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7:20" ht="13.2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7:20" ht="13.2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7:20" ht="13.2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7:20" ht="13.2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7:20" ht="13.2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7:20" ht="13.2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7:20" ht="13.2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7:20" ht="13.2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7:20" ht="13.2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7:20" ht="13.2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7:20" ht="13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7:20" ht="13.2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7:20" ht="13.2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7:20" ht="13.2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7:20" ht="13.2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7:20" ht="13.2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7:20" ht="13.2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7:20" ht="13.2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7:20" ht="13.2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7:20" ht="13.2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7:20" ht="13.2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7:20" ht="13.2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7:20" ht="13.2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7:20" ht="13.2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7:20" ht="13.2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7:20" ht="13.2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7:20" ht="13.2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7:20" ht="13.2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7:20" ht="13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7:20" ht="13.2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7:20" ht="13.2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7:20" ht="13.2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7:20" ht="13.2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7:20" ht="13.2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7:20" ht="13.2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7:20" ht="13.2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7:20" ht="13.2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7:20" ht="13.2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7:20" ht="13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7:20" ht="13.2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7:20" ht="13.2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7:20" ht="13.2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7:20" ht="13.2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7:20" ht="13.2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7:20" ht="13.2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7:20" ht="13.2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7:20" ht="13.2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7:20" ht="13.2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7:20" ht="13.2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7:20" ht="13.2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7:20" ht="13.2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7:20" ht="13.2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7:20" ht="13.2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7:20" ht="13.2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7:20" ht="13.2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7:20" ht="13.2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7:20" ht="13.2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7:20" ht="13.2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7:20" ht="13.2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7:20" ht="13.2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7:20" ht="13.2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7:20" ht="13.2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7:20" ht="13.2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7:20" ht="13.2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7:20" ht="13.2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7:20" ht="13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7:20" ht="13.2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7:20" ht="13.2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7:20" ht="13.2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7:20" ht="13.2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7:20" ht="13.2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7:20" ht="13.2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7:20" ht="13.2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7:20" ht="13.2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7:20" ht="13.2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7:20" ht="13.2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7:20" ht="13.2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7:20" ht="13.2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7:20" ht="13.2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7:20" ht="13.2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7:20" ht="13.2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7:20" ht="13.2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7:20" ht="13.2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7:20" ht="13.2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7:20" ht="13.2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7:20" ht="13.2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7:20" ht="13.2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7:20" ht="13.2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7:20" ht="13.2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7:20" ht="13.2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7:20" ht="13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7:20" ht="13.2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7:20" ht="13.2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7:20" ht="13.2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7:20" ht="13.2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7:20" ht="13.2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7:20" ht="13.2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7:20" ht="13.2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7:20" ht="13.2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7:20" ht="13.2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7:20" ht="13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7:20" ht="13.2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7:20" ht="13.2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7:20" ht="13.2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7:20" ht="13.2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7:20" ht="13.2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7:20" ht="13.2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7:20" ht="13.2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7:20" ht="13.2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7:20" ht="13.2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7:20" ht="13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7:20" ht="13.2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7:20" ht="13.2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7:20" ht="13.2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7:20" ht="13.2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7:20" ht="13.2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7:20" ht="13.2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7:20" ht="13.2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7:20" ht="13.2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7:20" ht="13.2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7:20" ht="13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7:20" ht="13.2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7:20" ht="13.2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7:20" ht="13.2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7:20" ht="13.2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7:20" ht="13.2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7:20" ht="13.2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7:20" ht="13.2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7:20" ht="13.2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7:20" ht="13.2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7:20" ht="13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7:20" ht="13.2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7:20" ht="13.2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7:20" ht="13.2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7:20" ht="13.2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7:20" ht="13.2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7:20" ht="13.2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7:20" ht="13.2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7:20" ht="13.2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7:20" ht="13.2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7:20" ht="13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7:20" ht="13.2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7:20" ht="13.2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7:20" ht="13.2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7:20" ht="13.2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7:20" ht="13.2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7:20" ht="13.2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7:20" ht="13.2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7:20" ht="13.2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7:20" ht="13.2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7:20" ht="13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7:20" ht="13.2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7:20" ht="13.2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7:20" ht="13.2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7:20" ht="13.2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7:20" ht="13.2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7:20" ht="13.2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7:20" ht="13.2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7:20" ht="13.2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7:20" ht="13.2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7:20" ht="13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7:20" ht="13.2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7:20" ht="13.2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7:20" ht="13.2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7:20" ht="13.2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7:20" ht="13.2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7:20" ht="13.2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7:20" ht="13.2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7:20" ht="13.2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7:20" ht="13.2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7:20" ht="13.2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7:20" ht="13.2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7:20" ht="13.2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7:20" ht="13.2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7:20" ht="13.2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7:20" ht="13.2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7:20" ht="13.2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7:20" ht="13.2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7:20" ht="13.2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7:20" ht="13.2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7:20" ht="13.2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7:20" ht="13.2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7:20" ht="13.2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7:20" ht="13.2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7:20" ht="13.2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7:20" ht="13.2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7:20" ht="13.2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7:20" ht="13.2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7:20" ht="13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7:20" ht="13.2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7:20" ht="13.2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7:20" ht="13.2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7:20" ht="13.2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7:20" ht="13.2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7:20" ht="13.2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7:20" ht="13.2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7:20" ht="13.2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7:20" ht="13.2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7:20" ht="13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7:20" ht="13.2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7:20" ht="13.2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7:20" ht="13.2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7:20" ht="13.2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7:20" ht="13.2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7:20" ht="13.2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7:20" ht="13.2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7:20" ht="13.2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7:20" ht="13.2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7:20" ht="13.2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7:20" ht="13.2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7:20" ht="13.2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7:20" ht="13.2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7:20" ht="13.2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7:20" ht="13.2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7:20" ht="13.2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7:20" ht="13.2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7:20" ht="13.2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7:20" ht="13.2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7:20" ht="13.2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7:20" ht="13.2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7:20" ht="13.2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7:20" ht="13.2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7:20" ht="13.2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7:20" ht="13.2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7:20" ht="13.2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7:20" ht="13.2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7:20" ht="13.2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7:20" ht="13.2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7:20" ht="13.2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7:20" ht="13.2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7:20" ht="13.2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7:20" ht="13.2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7:20" ht="13.2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7:20" ht="13.2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7:20" ht="13.2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7:20" ht="13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7:20" ht="13.2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7:20" ht="13.2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7:20" ht="13.2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7:20" ht="13.2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7:20" ht="13.2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7:20" ht="13.2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7:20" ht="13.2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7:20" ht="13.2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7:20" ht="13.2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7:20" ht="13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7:20" ht="13.2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7:20" ht="13.2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7:20" ht="13.2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7:20" ht="13.2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7:20" ht="13.2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7:20" ht="13.2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7:20" ht="13.2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7:20" ht="13.2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7:20" ht="13.2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7:20" ht="13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7:20" ht="13.2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7:20" ht="13.2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7:20" ht="13.2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7:20" ht="13.2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7:20" ht="13.2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7:20" ht="13.2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7:20" ht="13.2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7:20" ht="13.2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7:20" ht="13.2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7:20" ht="13.2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7:20" ht="13.2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7:20" ht="13.2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7:20" ht="13.2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7:20" ht="13.2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7:20" ht="13.2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7:20" ht="13.2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7:20" ht="13.2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7:20" ht="13.2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7:20" ht="13.2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7:20" ht="13.2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7:20" ht="13.2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7:20" ht="13.2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7:20" ht="13.2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7:20" ht="13.2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7:20" ht="13.2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7:20" ht="13.2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7:20" ht="13.2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7:20" ht="13.2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7:20" ht="13.2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7:20" ht="13.2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7:20" ht="13.2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7:20" ht="13.2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7:20" ht="13.2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7:20" ht="13.2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7:20" ht="13.2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7:20" ht="13.2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7:20" ht="13.2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7:20" ht="13.2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7:20" ht="13.2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7:20" ht="13.2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7:20" ht="13.2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7:20" ht="13.2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7:20" ht="13.2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7:20" ht="13.2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7:20" ht="13.2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7:20" ht="13.2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7:20" ht="13.2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7:20" ht="13.2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7:20" ht="13.2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7:20" ht="13.2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7:20" ht="13.2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7:20" ht="13.2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7:20" ht="13.2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7:20" ht="13.2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7:20" ht="13.2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7:20" ht="13.2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7:20" ht="13.2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7:20" ht="13.2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7:20" ht="13.2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7:20" ht="13.2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7:20" ht="13.2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7:20" ht="13.2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7:20" ht="13.2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7:20" ht="13.2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7:20" ht="13.2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7:20" ht="13.2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7:20" ht="13.2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7:20" ht="13.2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7:20" ht="13.2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7:20" ht="13.2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7:20" ht="13.2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7:20" ht="13.2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7:20" ht="13.2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7:20" ht="13.2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7:20" ht="13.2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7:20" ht="13.2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7:20" ht="13.2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7:20" ht="13.2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7:20" ht="13.2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7:20" ht="13.2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7:20" ht="13.2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7:20" ht="13.2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7:20" ht="13.2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7:20" ht="13.2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7:20" ht="13.2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7:20" ht="13.2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7:20" ht="13.2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7:20" ht="13.2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7:20" ht="13.2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7:20" ht="13.2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7:20" ht="13.2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7:20" ht="13.2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7:20" ht="13.2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7:20" ht="13.2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7:20" ht="13.2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7:20" ht="13.2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7:20" ht="13.2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7:20" ht="13.2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7:20" ht="13.2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7:20" ht="13.2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7:20" ht="13.2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7:20" ht="13.2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7:20" ht="13.2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7:20" ht="13.2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7:20" ht="13.2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7:20" ht="13.2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7:20" ht="13.2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7:20" ht="13.2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7:20" ht="13.2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7:20" ht="13.2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7:20" ht="13.2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7:20" ht="13.2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7:20" ht="13.2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7:20" ht="13.2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7:20" ht="13.2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7:20" ht="13.2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7:20" ht="13.2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7:20" ht="13.2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7:20" ht="13.2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7:20" ht="13.2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7:20" ht="13.2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7:20" ht="13.2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7:20" ht="13.2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7:20" ht="13.2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7:20" ht="13.2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7:20" ht="13.2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7:20" ht="13.2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7:20" ht="13.2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7:20" ht="13.2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7:20" ht="13.2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7:20" ht="13.2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7:20" ht="13.2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7:20" ht="13.2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7:20" ht="13.2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7:20" ht="13.2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7:20" ht="13.2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7:20" ht="13.2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7:20" ht="13.2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7:20" ht="13.2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7:20" ht="13.2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7:20" ht="13.2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7:20" ht="13.2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7:20" ht="13.2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7:20" ht="13.2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7:20" ht="13.2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7:20" ht="13.2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7:20" ht="13.2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7:20" ht="13.2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7:20" ht="13.2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7:20" ht="13.2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7:20" ht="13.2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7:20" ht="13.2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7:20" ht="13.2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7:20" ht="13.2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7:20" ht="13.2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7:20" ht="13.2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7:20" ht="13.2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7:20" ht="13.2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7:20" ht="13.2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7:20" ht="13.2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7:20" ht="13.2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7:20" ht="13.2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7:20" ht="13.2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7:20" ht="13.2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7:20" ht="13.2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7:20" ht="13.2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7:20" ht="13.2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7:20" ht="13.2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7:20" ht="13.2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7:20" ht="13.2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7:20" ht="13.2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7:20" ht="13.2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7:20" ht="13.2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7:20" ht="13.2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7:20" ht="13.2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7:20" ht="13.2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7:20" ht="13.2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7:20" ht="13.2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7:20" ht="13.2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7:20" ht="13.2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7:20" ht="13.2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7:20" ht="13.2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7:20" ht="13.2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7:20" ht="13.2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7:20" ht="13.2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7:20" ht="13.2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7:20" ht="13.2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7:20" ht="13.2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7:20" ht="13.2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7:20" ht="13.2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7:20" ht="13.2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7:20" ht="13.2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7:20" ht="13.2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7:20" ht="13.2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7:20" ht="13.2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7:20" ht="13.2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7:20" ht="13.2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7:20" ht="13.2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7:20" ht="13.2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7:20" ht="13.2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7:20" ht="13.2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7:20" ht="13.2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7:20" ht="13.2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7:20" ht="13.2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7:20" ht="13.2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7:20" ht="13.2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7:20" ht="13.2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7:20" ht="13.2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7:20" ht="13.2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7:20" ht="13.2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7:20" ht="13.2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7:20" ht="13.2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7:20" ht="13.2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7:20" ht="13.2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7:20" ht="13.2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7:20" ht="13.2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7:20" ht="13.2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7:20" ht="13.2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7:20" ht="13.2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7:20" ht="13.2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7:20" ht="13.2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7:20" ht="13.2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7:20" ht="13.2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7:20" ht="13.2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7:20" ht="13.2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7:20" ht="13.2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7:20" ht="13.2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7:20" ht="13.2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7:20" ht="13.2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7:20" ht="13.2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7:20" ht="13.2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7:20" ht="13.2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7:20" ht="13.2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7:20" ht="13.2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7:20" ht="13.2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7:20" ht="13.2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7:20" ht="13.2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7:20" ht="13.2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7:20" ht="13.2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7:20" ht="13.2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7:20" ht="13.2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7:20" ht="13.2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7:20" ht="13.2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7:20" ht="13.2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7:20" ht="13.2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7:20" ht="13.2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7:20" ht="13.2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7:20" ht="13.2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7:20" ht="13.2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7:20" ht="13.2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7:20" ht="13.2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7:20" ht="13.2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7:20" ht="13.2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7:20" ht="13.2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7:20" ht="13.2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7:20" ht="13.2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7:20" ht="13.2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7:20" ht="13.2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7:20" ht="13.2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7:20" ht="13.2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7:20" ht="13.2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7:20" ht="13.2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7:20" ht="13.2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7:20" ht="13.2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7:20" ht="13.2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7:20" ht="13.2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7:20" ht="13.2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7:20" ht="13.2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7:20" ht="13.2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7:20" ht="13.2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7:20" ht="13.2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7:20" ht="13.2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7:20" ht="13.2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7:20" ht="13.2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7:20" ht="13.2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7:20" ht="13.2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7:20" ht="13.2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7:20" ht="13.2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7:20" ht="13.2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7:20" ht="13.2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7:20" ht="13.2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7:20" ht="13.2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7:20" ht="13.2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7:20" ht="13.2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7:20" ht="13.2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7:20" ht="13.2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7:20" ht="13.2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7:20" ht="13.2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7:20" ht="13.2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7:20" ht="13.2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7:20" ht="13.2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7:20" ht="13.2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7:20" ht="13.2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7:20" ht="13.2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7:20" ht="13.2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7:20" ht="13.2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7:20" ht="13.2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7:20" ht="13.2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7:20" ht="13.2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7:20" ht="13.2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7:20" ht="13.2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7:20" ht="13.2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7:20" ht="13.2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7:20" ht="13.2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7:20" ht="13.2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7:20" ht="13.2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7:20" ht="13.2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7:20" ht="13.2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7:20" ht="13.2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7:20" ht="13.2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7:20" ht="13.2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7:20" ht="13.2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7:20" ht="13.2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7:20" ht="13.2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7:20" ht="13.2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7:20" ht="13.2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7:20" ht="13.2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7:20" ht="13.2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7:20" ht="13.2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7:20" ht="13.2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7:20" ht="13.2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7:20" ht="13.2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7:20" ht="13.2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7:20" ht="13.2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7:20" ht="13.2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7:20" ht="13.2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7:20" ht="13.2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7:20" ht="13.2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7:20" ht="13.2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7:20" ht="13.2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7:20" ht="13.2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7:20" ht="13.2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7:20" ht="13.2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7:20" ht="13.2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7:20" ht="13.2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7:20" ht="13.2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7:20" ht="13.2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7:20" ht="13.2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7:20" ht="13.2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7:20" ht="13.2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7:20" ht="13.2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7:20" ht="13.2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7:20" ht="13.2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7:20" ht="13.2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7:20" ht="13.2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7:20" ht="13.2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7:20" ht="13.2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7:20" ht="13.2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7:20" ht="13.2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7:20" ht="13.2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7:20" ht="13.2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7:20" ht="13.2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7:20" ht="13.2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7:20" ht="13.2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7:20" ht="13.2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7:20" ht="13.2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7:20" ht="13.2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7:20" ht="13.2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7:20" ht="13.2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7:20" ht="13.2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7:20" ht="13.2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7:20" ht="13.2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7:20" ht="13.2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7:20" ht="13.2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7:20" ht="13.2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7:20" ht="13.2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7:20" ht="13.2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7:20" ht="13.2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7:20" ht="13.2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7:20" ht="13.2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7:20" ht="13.2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7:20" ht="13.2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7:20" ht="13.2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7:20" ht="13.2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7:20" ht="13.2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7:20" ht="13.2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7:20" ht="13.2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7:20" ht="13.2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7:20" ht="13.2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7:20" ht="13.2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7:20" ht="13.2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7:20" ht="13.2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7:20" ht="13.2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7:20" ht="13.2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7:20" ht="13.2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7:20" ht="13.2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7:20" ht="13.2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7:20" ht="13.2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7:20" ht="13.2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7:20" ht="13.2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7:20" ht="13.2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7:20" ht="13.2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7:20" ht="13.2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7:20" ht="13.2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7:20" ht="13.2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7:20" ht="13.2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7:20" ht="13.2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7:20" ht="13.2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7:20" ht="13.2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7:20" ht="13.2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7:20" ht="13.2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7:20" ht="13.2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7:20" ht="13.2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7:20" ht="13.2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7:20" ht="13.2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7:20" ht="13.2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7:20" ht="13.2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7:20" ht="13.2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7:20" ht="13.2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7:20" ht="13.2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7:20" ht="13.2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7:20" ht="13.2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7:20" ht="13.2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7:20" ht="13.2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7:20" ht="13.2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7:20" ht="13.2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7:20" ht="13.2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7:20" ht="13.2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7:20" ht="13.2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7:20" ht="13.2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7:20" ht="13.2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7:20" ht="13.2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7:20" ht="13.2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7:20" ht="13.2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7:20" ht="13.2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7:20" ht="13.2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7:20" ht="13.2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7:20" ht="13.2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7:20" ht="13.2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7:20" ht="13.2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7:20" ht="13.2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7:20" ht="13.2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7:20" ht="13.2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7:20" ht="13.2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7:20" ht="13.2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7:20" ht="13.2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7:20" ht="13.2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7:20" ht="13.2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7:20" ht="13.2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7:20" ht="13.2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7:20" ht="13.2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7:20" ht="13.2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7:20" ht="13.2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7:20" ht="13.2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7:20" ht="13.2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7:20" ht="13.2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7:20" ht="13.2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7:20" ht="13.2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7:20" ht="13.2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7:20" ht="13.2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7:20" ht="13.2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7:20" ht="13.2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7:20" ht="13.2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7:20" ht="13.2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7:20" ht="13.2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7:20" ht="13.2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7:20" ht="13.2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7:20" ht="13.2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7:20" ht="13.2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7:20" ht="13.2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7:20" ht="13.2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7:20" ht="13.2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7:20" ht="13.2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7:20" ht="13.2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7:20" ht="13.2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7:20" ht="13.2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7:20" ht="13.2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7:20" ht="13.2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7:20" ht="13.2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7:20" ht="13.2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7:20" ht="13.2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7:20" ht="13.2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7:20" ht="13.2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7:20" ht="13.2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7:20" ht="13.2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7:20" ht="13.2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7:20" ht="13.2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7:20" ht="13.2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7:20" ht="13.2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7:20" ht="13.2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7:20" ht="13.2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7:20" ht="13.2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7:20" ht="13.2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7:20" ht="13.2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7:20" ht="13.2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7:20" ht="13.2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7:20" ht="13.2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7:20" ht="13.2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7:20" ht="13.2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7:20" ht="13.2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7:20" ht="13.2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7:20" ht="13.2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7:20" ht="13.2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7:20" ht="13.2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7:20" ht="13.2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7:20" ht="13.2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7:20" ht="13.2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7:20" ht="13.2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7:20" ht="13.2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7:20" ht="13.2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7:20" ht="13.2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7:20" ht="13.2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7:20" ht="13.2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7:20" ht="13.2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7:20" ht="13.2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7:20" ht="13.2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7:20" ht="13.2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7:20" ht="13.2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7:20" ht="13.2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7:20" ht="13.2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7:20" ht="13.2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7:20" ht="13.2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7:20" ht="13.2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7:20" ht="13.2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7:20" ht="13.2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7:20" ht="13.2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7:20" ht="13.2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7:20" ht="13.2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7:20" ht="13.2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7:20" ht="13.2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7:20" ht="13.2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7:20" ht="13.2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7:20" ht="13.2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7:20" ht="13.2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7:20" ht="13.2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7:20" ht="13.2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7:20" ht="13.2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7:20" ht="13.2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7:20" ht="13.2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7:20" ht="13.2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7:20" ht="13.2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7:20" ht="13.2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7:20" ht="13.2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7:20" ht="13.2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7:20" ht="13.2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7:20" ht="13.2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7:20" ht="13.2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7:20" ht="13.2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7:20" ht="13.2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7:20" ht="13.2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7:20" ht="13.2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7:20" ht="13.2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7:20" ht="13.2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7:20" ht="13.2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7:20" ht="13.2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7:20" ht="13.2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7:20" ht="13.2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7:20" ht="13.2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7:20" ht="13.2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7:20" ht="13.2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7:20" ht="13.2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7:20" ht="13.2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7:20" ht="13.2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7:20" ht="13.2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7:20" ht="13.2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7:20" ht="13.2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7:20" ht="13.2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7:20" ht="13.2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7:20" ht="13.2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7:20" ht="13.2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7:20" ht="13.2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7:20" ht="13.2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7:20" ht="13.2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7:20" ht="13.2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7:20" ht="13.2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7:20" ht="13.2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7:20" ht="13.2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7:20" ht="13.2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7:20" ht="13.2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7:20" ht="13.2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7:20" ht="13.2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7:20" ht="13.2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7:20" ht="13.2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7:20" ht="13.2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7:20" ht="13.2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7:20" ht="13.2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7:20" ht="13.2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7:20" ht="13.2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7:20" ht="13.2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7:20" ht="13.2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7:20" ht="13.2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7:20" ht="13.2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7:20" ht="13.2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7:20" ht="13.2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7:20" ht="13.2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7:20" ht="13.2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7:20" ht="13.2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7:20" ht="13.2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7:20" ht="13.2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7:20" ht="13.2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7:20" ht="13.2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7:20" ht="13.2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7:20" ht="13.2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7:20" ht="13.2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7:20" ht="13.2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7:20" ht="13.2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7:20" ht="13.2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7:20" ht="13.2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7:20" ht="13.2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7:20" ht="13.2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7:20" ht="13.2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7:20" ht="13.2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7:20" ht="13.2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7:20" ht="13.2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7:20" ht="13.2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7:20" ht="13.2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7:20" ht="13.2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7:20" ht="13.2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7:20" ht="13.2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7:20" ht="13.2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7:20" ht="13.2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7:20" ht="13.2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7:20" ht="13.2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7:20" ht="13.2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7:20" ht="13.2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7:20" ht="13.2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7:20" ht="13.2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7:20" ht="13.2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7:20" ht="13.2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7:20" ht="13.2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7:20" ht="13.2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7:20" ht="13.2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7:20" ht="13.2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7:20" ht="13.2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7:20" ht="13.2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</sheetData>
  <mergeCells count="23">
    <mergeCell ref="C1:U2"/>
    <mergeCell ref="C3:U3"/>
    <mergeCell ref="A4:B4"/>
    <mergeCell ref="A5:A6"/>
    <mergeCell ref="B5:B6"/>
    <mergeCell ref="C5:C6"/>
    <mergeCell ref="D5:D6"/>
    <mergeCell ref="U5:U6"/>
    <mergeCell ref="Q5:Q6"/>
    <mergeCell ref="R5:R6"/>
    <mergeCell ref="S5:S6"/>
    <mergeCell ref="T5:T6"/>
    <mergeCell ref="U54:U57"/>
    <mergeCell ref="C54:D57"/>
    <mergeCell ref="C58:D58"/>
    <mergeCell ref="C59:D59"/>
    <mergeCell ref="O5:O6"/>
    <mergeCell ref="P5:P6"/>
    <mergeCell ref="E5:F5"/>
    <mergeCell ref="G5:N5"/>
    <mergeCell ref="D50:F50"/>
    <mergeCell ref="C52:D52"/>
    <mergeCell ref="C53:D53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PENGGAJIAN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akbarirwansyahtkj@gmail.com</cp:lastModifiedBy>
  <dcterms:modified xsi:type="dcterms:W3CDTF">2025-09-29T15:36:34Z</dcterms:modified>
</cp:coreProperties>
</file>