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ovanni.esposito\Documents\GitHub\Epicode_GES\M1\BUILD WEEK\"/>
    </mc:Choice>
  </mc:AlternateContent>
  <xr:revisionPtr revIDLastSave="0" documentId="8_{4A1DF9DD-9C1A-4519-A080-F45A6C286979}" xr6:coauthVersionLast="47" xr6:coauthVersionMax="47" xr10:uidLastSave="{00000000-0000-0000-0000-000000000000}"/>
  <bookViews>
    <workbookView xWindow="-28920" yWindow="45" windowWidth="29040" windowHeight="15720" xr2:uid="{ACAF5311-67C0-4B01-AF43-C867C726C296}"/>
  </bookViews>
  <sheets>
    <sheet name="MASCHERA" sheetId="1" r:id="rId1"/>
    <sheet name="Dati Covid" sheetId="2" r:id="rId2"/>
  </sheets>
  <calcPr calcId="191029"/>
  <pivotCaches>
    <pivotCache cacheId="228" r:id="rId3"/>
    <pivotCache cacheId="232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 Vaccini_410405c5-06c8-4aec-8f20-82f85fe8254a" name="Dataset Vaccini" connection="Query - Dataset Vaccini"/>
          <x15:modelTable id="Daset Covid_3f1d5e4d-8656-4da6-8697-567cd3224cb5" name="Daset Covid" connection="Query - Daset Covid"/>
          <x15:modelTable id="Aggregati Covid Vaccini_d44a842f-2a62-4b7f-b75b-8e7b82f82d14" name="Aggregati Covid Vaccini" connection="Query - Aggregati Covid Vaccin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4AFEE9-1340-4E8F-9277-1719A04B4EFF}" name="Query - Aggregati Covid Vaccini" description="Connessione alla query 'Aggregati Covid Vaccini' nella cartella di lavoro." type="100" refreshedVersion="8" minRefreshableVersion="5">
    <extLst>
      <ext xmlns:x15="http://schemas.microsoft.com/office/spreadsheetml/2010/11/main" uri="{DE250136-89BD-433C-8126-D09CA5730AF9}">
        <x15:connection id="c2e3f5bd-d92e-4063-aa89-cd2c8798eedf"/>
      </ext>
    </extLst>
  </connection>
  <connection id="2" xr16:uid="{E5FB046D-6FE6-43F0-80C6-A5517E7DF3AC}" name="Query - Daset Covid" description="Connessione alla query 'Daset Covid' nella cartella di lavoro." type="100" refreshedVersion="8" minRefreshableVersion="5">
    <extLst>
      <ext xmlns:x15="http://schemas.microsoft.com/office/spreadsheetml/2010/11/main" uri="{DE250136-89BD-433C-8126-D09CA5730AF9}">
        <x15:connection id="f5a47534-b67b-43a2-b4c8-7d9fca5e6d76"/>
      </ext>
    </extLst>
  </connection>
  <connection id="3" xr16:uid="{773242E1-A765-420C-B4E8-B04187F206AF}" name="Query - Dataset Vaccini" description="Connessione alla query 'Dataset Vaccini' nella cartella di lavoro." type="100" refreshedVersion="8" minRefreshableVersion="5">
    <extLst>
      <ext xmlns:x15="http://schemas.microsoft.com/office/spreadsheetml/2010/11/main" uri="{DE250136-89BD-433C-8126-D09CA5730AF9}">
        <x15:connection id="d427527e-9724-446b-a9c7-e82e8ffa782c"/>
      </ext>
    </extLst>
  </connection>
  <connection id="4" xr16:uid="{B9E2DC5B-8E11-4096-BEFE-3555E03FED62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<sst xmlns="http://schemas.openxmlformats.org/spreadsheetml/2006/main" count="72" uniqueCount="34">
  <si>
    <t>MASCHERA DI RICERCA</t>
  </si>
  <si>
    <t>REGIONE</t>
  </si>
  <si>
    <t>Abruzzo</t>
  </si>
  <si>
    <t>Risultati  (per anno →)</t>
  </si>
  <si>
    <t>CONTAGIATI</t>
  </si>
  <si>
    <t>GUARITI</t>
  </si>
  <si>
    <t>DECEDUTI</t>
  </si>
  <si>
    <t>Etichette di riga</t>
  </si>
  <si>
    <t>Alto Adige</t>
  </si>
  <si>
    <t>Basilicata</t>
  </si>
  <si>
    <t>Calabria</t>
  </si>
  <si>
    <t>Campania</t>
  </si>
  <si>
    <t>Emilia-Romagna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</si>
  <si>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</si>
  <si>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</si>
  <si>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</si>
  <si>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</si>
  <si>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</si>
  <si>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</si>
  <si>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</si>
  <si>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</si>
  <si>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</si>
  <si>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</si>
  <si>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</t>
  </si>
  <si>
    <t>Umbria</t>
  </si>
  <si>
    <t>Veneto</t>
  </si>
  <si>
    <t>Totale complessivo</t>
  </si>
  <si>
    <t>Somma di Contagiati</t>
  </si>
  <si>
    <t>Etichette di colonna</t>
  </si>
  <si>
    <t>Somma di Contagiati totale</t>
  </si>
  <si>
    <t>Somma di Guariti totale</t>
  </si>
  <si>
    <t>Somma di Guariti</t>
  </si>
  <si>
    <t>Somma di Deceduti totale</t>
  </si>
  <si>
    <t>Somma di Deceduti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</si>
</sst>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8"/>
      <color theme="0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4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D6E3BC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DAEEF3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5" fillId="4" borderId="1" xfId="2" applyFont="1" applyFill="1" applyBorder="1" applyAlignment="1">
      <alignment vertical="center"/>
    </xf>
    <xf numFmtId="0" fontId="5" fillId="5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164" fontId="6" fillId="6" borderId="1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7" fillId="3" borderId="1" xfId="2" applyFont="1" applyFill="1" applyBorder="1" applyAlignment="1">
      <alignment horizontal="center" vertical="center" wrapText="1"/>
    </xf>
  </cellXfs>
  <cellStyles count="3">
    <cellStyle name="Migliaia" xfId="1" builtinId="3"/>
    <cellStyle name="Normale" xfId="0" builtinId="0"/>
    <cellStyle name="Normale 2" xfId="2" xr:uid="{672C0354-C540-4FCF-89CF-6CDC2285991D}"/>
  </cellStyles>
  <dxfs count="8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30128124997" backgroundQuery="1" createdVersion="8" refreshedVersion="8" minRefreshableVersion="3" recordCount="0" supportSubquery="1" supportAdvancedDrill="1" xr:uid="{F5375E78-A640-4067-A851-C8110C718FE3}">
  <cacheSource type="external" connectionId="4"/>
  <cacheFields count="2"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Measures].[Somma di Contagiati]" caption="Somma di Contagiati" numFmtId="0" hierarchy="27" level="32767"/>
  </cacheFields>
  <cacheHierarchies count="3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0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0" memberValueDatatype="20" unbalanced="0"/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</dimensions>
  <measureGroups count="3">
    <measureGroup name="Aggregati Covid Vaccini" caption="Aggregati Covid Vaccini"/>
    <measureGroup name="Daset Covid" caption="Daset Covid"/>
    <measureGroup name="Dataset Vaccini" caption="Dataset Vaccini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30750694442" backgroundQuery="1" createdVersion="8" refreshedVersion="8" minRefreshableVersion="3" recordCount="0" supportSubquery="1" supportAdvancedDrill="1" xr:uid="{94FC6F07-F684-44A4-A879-B1B5D87A750D}">
  <cacheSource type="external" connectionId="4"/>
  <cacheFields count="5"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Aggregati Covid Vaccini].[Anno].[Anno]" caption="Anno" numFmtId="0" hierarchy="1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ggregati Covid Vaccini].[Anno].&amp;[2020]"/>
            <x15:cachedUniqueName index="1" name="[Aggregati Covid Vaccini].[Anno].&amp;[2021]"/>
            <x15:cachedUniqueName index="2" name="[Aggregati Covid Vaccini].[Anno].&amp;[2022]"/>
            <x15:cachedUniqueName index="3" name="[Aggregati Covid Vaccini].[Anno].&amp;[2023]"/>
            <x15:cachedUniqueName index="4" name="[Aggregati Covid Vaccini].[Anno].&amp;[2024]"/>
            <x15:cachedUniqueName index="5" name="[Aggregati Covid Vaccini].[Anno].&amp;[2025]"/>
          </x15:cachedUniqueNames>
        </ext>
      </extLst>
    </cacheField>
    <cacheField name="[Measures].[Somma di Contagiati]" caption="Somma di Contagiati" numFmtId="0" hierarchy="27" level="32767"/>
    <cacheField name="[Measures].[Somma di Guariti]" caption="Somma di Guariti" numFmtId="0" hierarchy="28" level="32767"/>
    <cacheField name="[Measures].[Somma di Deceduti]" caption="Somma di Deceduti" numFmtId="0" hierarchy="29" level="32767"/>
  </cacheFields>
  <cacheHierarchies count="3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0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2" memberValueDatatype="20" unbalanced="0">
      <fieldsUsage count="2">
        <fieldUsage x="-1"/>
        <fieldUsage x="1"/>
      </fieldsUsage>
    </cacheHierarchy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</dimensions>
  <measureGroups count="3">
    <measureGroup name="Aggregati Covid Vaccini" caption="Aggregati Covid Vaccini"/>
    <measureGroup name="Daset Covid" caption="Daset Covid"/>
    <measureGroup name="Dataset Vaccini" caption="Dataset Vaccini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D77F8-E4E6-413A-8189-325E16DCC9B0}" name="Tabella pivot2" cacheId="228" applyNumberFormats="0" applyBorderFormats="0" applyFontFormats="0" applyPatternFormats="0" applyAlignmentFormats="0" applyWidthHeightFormats="1" dataCaption="Valori" tag="fbcd780c-fe20-4555-942e-5bbce07d155e" updatedVersion="8" minRefreshableVersion="3" useAutoFormatting="1" itemPrintTitles="1" createdVersion="8" indent="0" outline="1" outlineData="1" multipleFieldFilters="0">
  <location ref="B11:C31" firstHeaderRow="1" firstDataRow="1" firstDataCol="1"/>
  <pivotFields count="2">
    <pivotField axis="axisRow" allDrilled="1" subtotalTop="0" showAll="0" sortType="a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0">
    <i>
      <x v="10"/>
    </i>
    <i>
      <x v="2"/>
    </i>
    <i>
      <x v="16"/>
    </i>
    <i>
      <x v="1"/>
    </i>
    <i>
      <x v="17"/>
    </i>
    <i>
      <x v="13"/>
    </i>
    <i>
      <x v="7"/>
    </i>
    <i>
      <x v="3"/>
    </i>
    <i>
      <x/>
    </i>
    <i>
      <x v="9"/>
    </i>
    <i>
      <x v="12"/>
    </i>
    <i>
      <x v="15"/>
    </i>
    <i>
      <x v="14"/>
    </i>
    <i>
      <x v="11"/>
    </i>
    <i>
      <x v="5"/>
    </i>
    <i>
      <x v="4"/>
    </i>
    <i>
      <x v="6"/>
    </i>
    <i>
      <x v="18"/>
    </i>
    <i>
      <x v="8"/>
    </i>
    <i t="grand">
      <x/>
    </i>
  </rowItems>
  <colItems count="1">
    <i/>
  </colItems>
  <dataFields count="1">
    <dataField name="Somma di Contagiati" fld="1" baseField="0" baseItem="0" numFmtId="164"/>
  </dataFields>
  <formats count="1">
    <format dxfId="4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 Vaccini]"/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EF554-6C83-4757-92C6-0BE41CA8E375}" name="Tabella pivot3" cacheId="232" applyNumberFormats="0" applyBorderFormats="0" applyFontFormats="0" applyPatternFormats="0" applyAlignmentFormats="0" applyWidthHeightFormats="1" dataCaption="Valori" tag="6ba5d490-6a84-4e56-a5ea-91eb0b2143ec" updatedVersion="8" minRefreshableVersion="3" useAutoFormatting="1" itemPrintTitles="1" createdVersion="8" indent="0" outline="1" outlineData="1" multipleFieldFilters="0">
  <location ref="B2:W24" firstHeaderRow="1" firstDataRow="3" firstDataCol="1"/>
  <pivotFields count="5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2">
    <field x="1"/>
    <field x="-2"/>
  </colFields>
  <colItems count="21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omma di Contagiati" fld="2" baseField="0" baseItem="0"/>
    <dataField name="Somma di Guariti" fld="3" baseField="0" baseItem="0"/>
    <dataField name="Somma di Deceduti" fld="4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D73D-B6EF-43BF-ADD3-77C93C86C246}">
  <dimension ref="B2:G31"/>
  <sheetViews>
    <sheetView showGridLines="0" tabSelected="1" zoomScale="130" zoomScaleNormal="130" workbookViewId="0"/>
  </sheetViews>
  <sheetFormatPr defaultRowHeight="14.5" x14ac:dyDescent="0.35"/>
  <cols>
    <col min="1" max="1" width="3.81640625" customWidth="1"/>
    <col min="2" max="2" width="17.81640625" bestFit="1" customWidth="1"/>
    <col min="3" max="7" width="19.1796875" customWidth="1"/>
  </cols>
  <sheetData>
    <row r="2" spans="2:7" x14ac:dyDescent="0.35">
      <c r="B2" s="1" t="s">
        <v>0</v>
      </c>
      <c r="C2" s="1"/>
      <c r="D2" s="1"/>
      <c r="E2" s="1"/>
      <c r="F2" s="1"/>
      <c r="G2" s="1"/>
    </row>
    <row r="3" spans="2:7" x14ac:dyDescent="0.35">
      <c r="B3" s="1"/>
      <c r="C3" s="1"/>
      <c r="D3" s="1"/>
      <c r="E3" s="1"/>
      <c r="F3" s="1"/>
      <c r="G3" s="1"/>
    </row>
    <row r="4" spans="2:7" ht="18.5" x14ac:dyDescent="0.35">
      <c r="B4" s="2" t="s">
        <v>1</v>
      </c>
      <c r="C4" s="11" t="s">
        <v>2</v>
      </c>
      <c r="D4" s="11"/>
      <c r="E4" s="11"/>
      <c r="F4" s="11"/>
      <c r="G4" s="11"/>
    </row>
    <row r="5" spans="2:7" x14ac:dyDescent="0.35">
      <c r="B5" s="3" t="s">
        <v>3</v>
      </c>
      <c r="C5" s="4">
        <v>2020</v>
      </c>
      <c r="D5" s="4">
        <v>2021</v>
      </c>
      <c r="E5" s="4">
        <v>2022</v>
      </c>
      <c r="F5" s="4">
        <v>2023</v>
      </c>
      <c r="G5" s="4">
        <v>2024</v>
      </c>
    </row>
    <row r="6" spans="2:7" x14ac:dyDescent="0.35">
      <c r="B6" s="5" t="s">
        <v>4</v>
      </c>
      <c r="C6" s="6">
        <f>VLOOKUP($C$4,'Dati Covid'!$B$5:$T$23,2,FALSE)</f>
        <v>7302</v>
      </c>
      <c r="D6" s="6">
        <f>VLOOKUP($C$4,'Dati Covid'!$B$5:$T$23,5,FALSE)</f>
        <v>71442</v>
      </c>
      <c r="E6" s="6">
        <f>VLOOKUP($C$4,'Dati Covid'!$B$5:$T$23,8,FALSE)</f>
        <v>531030</v>
      </c>
      <c r="F6" s="6">
        <f>VLOOKUP($C$4,'Dati Covid'!$B$5:$T$23,11,FALSE)</f>
        <v>50326</v>
      </c>
      <c r="G6" s="6">
        <f>VLOOKUP($C$4,'Dati Covid'!$B$5:$T$23,14,FALSE)</f>
        <v>7120</v>
      </c>
    </row>
    <row r="7" spans="2:7" x14ac:dyDescent="0.35">
      <c r="B7" s="5" t="s">
        <v>5</v>
      </c>
      <c r="C7" s="6">
        <f>VLOOKUP($C$4,'Dati Covid'!$B$5:$T$23,3,FALSE)</f>
        <v>14089</v>
      </c>
      <c r="D7" s="6">
        <f>VLOOKUP($C$4,'Dati Covid'!$B$5:$T$23,6,FALSE)</f>
        <v>63854</v>
      </c>
      <c r="E7" s="6">
        <f>VLOOKUP($C$4,'Dati Covid'!$B$5:$T$23,9,FALSE)</f>
        <v>530458</v>
      </c>
      <c r="F7" s="6">
        <f>VLOOKUP($C$4,'Dati Covid'!$B$5:$T$23,12,FALSE)</f>
        <v>55533</v>
      </c>
      <c r="G7" s="6">
        <f>VLOOKUP($C$4,'Dati Covid'!$B$5:$T$23,15,FALSE)</f>
        <v>14273</v>
      </c>
    </row>
    <row r="8" spans="2:7" x14ac:dyDescent="0.35">
      <c r="B8" s="5" t="s">
        <v>6</v>
      </c>
      <c r="C8" s="6">
        <f>VLOOKUP($C$4,'Dati Covid'!$B$5:$T$23,4,FALSE)</f>
        <v>320</v>
      </c>
      <c r="D8" s="6">
        <f>VLOOKUP($C$4,'Dati Covid'!$B$5:$T$23,7,FALSE)</f>
        <v>1427</v>
      </c>
      <c r="E8" s="6">
        <f>VLOOKUP($C$4,'Dati Covid'!$B$5:$T$23,10,FALSE)</f>
        <v>1191</v>
      </c>
      <c r="F8" s="6">
        <f>VLOOKUP($C$4,'Dati Covid'!$B$5:$T$23,13,FALSE)</f>
        <v>242</v>
      </c>
      <c r="G8" s="6">
        <f>VLOOKUP($C$4,'Dati Covid'!$B$5:$T$23,16,FALSE)</f>
        <v>42</v>
      </c>
    </row>
    <row r="11" spans="2:7" x14ac:dyDescent="0.35">
      <c r="B11" s="7" t="s">
        <v>7</v>
      </c>
      <c r="C11" t="s">
        <v>27</v>
      </c>
    </row>
    <row r="12" spans="2:7" x14ac:dyDescent="0.35">
      <c r="B12" s="8" t="s">
        <v>17</v>
      </c>
      <c r="C12" s="10">
        <v>100989</v>
      </c>
    </row>
    <row r="13" spans="2:7" x14ac:dyDescent="0.35">
      <c r="B13" s="8" t="s">
        <v>9</v>
      </c>
      <c r="C13" s="10">
        <v>194335</v>
      </c>
    </row>
    <row r="14" spans="2:7" x14ac:dyDescent="0.35">
      <c r="B14" s="8" t="s">
        <v>23</v>
      </c>
      <c r="C14" s="10">
        <v>239757</v>
      </c>
    </row>
    <row r="15" spans="2:7" x14ac:dyDescent="0.35">
      <c r="B15" s="8" t="s">
        <v>8</v>
      </c>
      <c r="C15" s="10">
        <v>275947</v>
      </c>
    </row>
    <row r="16" spans="2:7" x14ac:dyDescent="0.35">
      <c r="B16" s="8" t="s">
        <v>24</v>
      </c>
      <c r="C16" s="10">
        <v>438904</v>
      </c>
    </row>
    <row r="17" spans="2:3" x14ac:dyDescent="0.35">
      <c r="B17" s="8" t="s">
        <v>20</v>
      </c>
      <c r="C17" s="10">
        <v>509925</v>
      </c>
    </row>
    <row r="18" spans="2:3" x14ac:dyDescent="0.35">
      <c r="B18" s="8" t="s">
        <v>14</v>
      </c>
      <c r="C18" s="10">
        <v>628069</v>
      </c>
    </row>
    <row r="19" spans="2:3" x14ac:dyDescent="0.35">
      <c r="B19" s="8" t="s">
        <v>10</v>
      </c>
      <c r="C19" s="10">
        <v>641985</v>
      </c>
    </row>
    <row r="20" spans="2:3" x14ac:dyDescent="0.35">
      <c r="B20" s="8" t="s">
        <v>2</v>
      </c>
      <c r="C20" s="10">
        <v>667259</v>
      </c>
    </row>
    <row r="21" spans="2:3" x14ac:dyDescent="0.35">
      <c r="B21" s="8" t="s">
        <v>16</v>
      </c>
      <c r="C21" s="10">
        <v>707642</v>
      </c>
    </row>
    <row r="22" spans="2:3" x14ac:dyDescent="0.35">
      <c r="B22" s="8" t="s">
        <v>19</v>
      </c>
      <c r="C22" s="10">
        <v>1564115</v>
      </c>
    </row>
    <row r="23" spans="2:3" x14ac:dyDescent="0.35">
      <c r="B23" s="8" t="s">
        <v>22</v>
      </c>
      <c r="C23" s="10">
        <v>1565974</v>
      </c>
    </row>
    <row r="24" spans="2:3" x14ac:dyDescent="0.35">
      <c r="B24" s="8" t="s">
        <v>21</v>
      </c>
      <c r="C24" s="10">
        <v>1594354</v>
      </c>
    </row>
    <row r="25" spans="2:3" x14ac:dyDescent="0.35">
      <c r="B25" s="8" t="s">
        <v>18</v>
      </c>
      <c r="C25" s="10">
        <v>1656083</v>
      </c>
    </row>
    <row r="26" spans="2:3" x14ac:dyDescent="0.35">
      <c r="B26" s="8" t="s">
        <v>12</v>
      </c>
      <c r="C26" s="10">
        <v>2106802</v>
      </c>
    </row>
    <row r="27" spans="2:3" x14ac:dyDescent="0.35">
      <c r="B27" s="8" t="s">
        <v>11</v>
      </c>
      <c r="C27" s="10">
        <v>2418702</v>
      </c>
    </row>
    <row r="28" spans="2:3" x14ac:dyDescent="0.35">
      <c r="B28" s="8" t="s">
        <v>13</v>
      </c>
      <c r="C28" s="10">
        <v>2441580</v>
      </c>
    </row>
    <row r="29" spans="2:3" x14ac:dyDescent="0.35">
      <c r="B29" s="8" t="s">
        <v>25</v>
      </c>
      <c r="C29" s="10">
        <v>2699699</v>
      </c>
    </row>
    <row r="30" spans="2:3" x14ac:dyDescent="0.35">
      <c r="B30" s="8" t="s">
        <v>15</v>
      </c>
      <c r="C30" s="10">
        <v>3961513</v>
      </c>
    </row>
    <row r="31" spans="2:3" x14ac:dyDescent="0.35">
      <c r="B31" s="8" t="s">
        <v>26</v>
      </c>
      <c r="C31" s="10">
        <v>24413634</v>
      </c>
    </row>
  </sheetData>
  <mergeCells count="2">
    <mergeCell ref="B2:G3"/>
    <mergeCell ref="C4:G4"/>
  </mergeCells>
  <conditionalFormatting pivot="1" sqref="C12:C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41C2-01FD-4A1F-BE80-53AB7B12F3FA}">
  <dimension ref="B2:W24"/>
  <sheetViews>
    <sheetView workbookViewId="0">
      <selection activeCell="B2" sqref="B2"/>
    </sheetView>
  </sheetViews>
  <sheetFormatPr defaultRowHeight="14.5" x14ac:dyDescent="0.35"/>
  <cols>
    <col min="1" max="1" width="3.08984375" customWidth="1"/>
    <col min="2" max="2" width="17.81640625" bestFit="1" customWidth="1"/>
    <col min="3" max="3" width="20.7265625" bestFit="1" customWidth="1"/>
    <col min="4" max="4" width="15.81640625" bestFit="1" customWidth="1"/>
    <col min="5" max="5" width="18" bestFit="1" customWidth="1"/>
    <col min="6" max="6" width="18.90625" bestFit="1" customWidth="1"/>
    <col min="7" max="7" width="15.81640625" bestFit="1" customWidth="1"/>
    <col min="8" max="8" width="18" bestFit="1" customWidth="1"/>
    <col min="9" max="9" width="18.90625" bestFit="1" customWidth="1"/>
    <col min="10" max="10" width="15.81640625" bestFit="1" customWidth="1"/>
    <col min="11" max="11" width="18" bestFit="1" customWidth="1"/>
    <col min="12" max="12" width="18.90625" bestFit="1" customWidth="1"/>
    <col min="13" max="13" width="15.81640625" bestFit="1" customWidth="1"/>
    <col min="14" max="14" width="18" bestFit="1" customWidth="1"/>
    <col min="15" max="15" width="18.90625" bestFit="1" customWidth="1"/>
    <col min="16" max="16" width="15.81640625" bestFit="1" customWidth="1"/>
    <col min="17" max="17" width="18" bestFit="1" customWidth="1"/>
    <col min="18" max="18" width="18.90625" bestFit="1" customWidth="1"/>
    <col min="19" max="19" width="15.81640625" bestFit="1" customWidth="1"/>
    <col min="20" max="20" width="18" bestFit="1" customWidth="1"/>
    <col min="21" max="21" width="24.6328125" bestFit="1" customWidth="1"/>
    <col min="22" max="22" width="21.54296875" bestFit="1" customWidth="1"/>
    <col min="23" max="23" width="23.54296875" bestFit="1" customWidth="1"/>
  </cols>
  <sheetData>
    <row r="2" spans="2:23" x14ac:dyDescent="0.35">
      <c r="C2" s="7" t="s">
        <v>28</v>
      </c>
    </row>
    <row r="3" spans="2:23" x14ac:dyDescent="0.35">
      <c r="C3">
        <v>2020</v>
      </c>
      <c r="F3">
        <v>2021</v>
      </c>
      <c r="I3">
        <v>2022</v>
      </c>
      <c r="L3">
        <v>2023</v>
      </c>
      <c r="O3">
        <v>2024</v>
      </c>
      <c r="R3">
        <v>2025</v>
      </c>
      <c r="U3" t="s">
        <v>29</v>
      </c>
      <c r="V3" t="s">
        <v>30</v>
      </c>
      <c r="W3" t="s">
        <v>32</v>
      </c>
    </row>
    <row r="4" spans="2:23" x14ac:dyDescent="0.35">
      <c r="B4" s="7" t="s">
        <v>7</v>
      </c>
      <c r="C4" t="s">
        <v>27</v>
      </c>
      <c r="D4" t="s">
        <v>31</v>
      </c>
      <c r="E4" t="s">
        <v>33</v>
      </c>
      <c r="F4" t="s">
        <v>27</v>
      </c>
      <c r="G4" t="s">
        <v>31</v>
      </c>
      <c r="H4" t="s">
        <v>33</v>
      </c>
      <c r="I4" t="s">
        <v>27</v>
      </c>
      <c r="J4" t="s">
        <v>31</v>
      </c>
      <c r="K4" t="s">
        <v>33</v>
      </c>
      <c r="L4" t="s">
        <v>27</v>
      </c>
      <c r="M4" t="s">
        <v>31</v>
      </c>
      <c r="N4" t="s">
        <v>33</v>
      </c>
      <c r="O4" t="s">
        <v>27</v>
      </c>
      <c r="P4" t="s">
        <v>31</v>
      </c>
      <c r="Q4" t="s">
        <v>33</v>
      </c>
      <c r="R4" t="s">
        <v>27</v>
      </c>
      <c r="S4" t="s">
        <v>31</v>
      </c>
      <c r="T4" t="s">
        <v>33</v>
      </c>
    </row>
    <row r="5" spans="2:23" x14ac:dyDescent="0.35">
      <c r="B5" s="8" t="s">
        <v>2</v>
      </c>
      <c r="C5" s="9">
        <v>7302</v>
      </c>
      <c r="D5" s="9">
        <v>14089</v>
      </c>
      <c r="E5" s="9">
        <v>320</v>
      </c>
      <c r="F5" s="9">
        <v>71442</v>
      </c>
      <c r="G5" s="9">
        <v>63854</v>
      </c>
      <c r="H5" s="9">
        <v>1427</v>
      </c>
      <c r="I5" s="9">
        <v>531030</v>
      </c>
      <c r="J5" s="9">
        <v>530458</v>
      </c>
      <c r="K5" s="9">
        <v>1191</v>
      </c>
      <c r="L5" s="9">
        <v>50326</v>
      </c>
      <c r="M5" s="9">
        <v>55533</v>
      </c>
      <c r="N5" s="9">
        <v>242</v>
      </c>
      <c r="O5" s="9">
        <v>7120</v>
      </c>
      <c r="P5" s="9">
        <v>14273</v>
      </c>
      <c r="Q5" s="9">
        <v>42</v>
      </c>
      <c r="R5" s="9">
        <v>39</v>
      </c>
      <c r="S5" s="9">
        <v>24</v>
      </c>
      <c r="T5" s="9">
        <v>0</v>
      </c>
      <c r="U5" s="9">
        <v>667259</v>
      </c>
      <c r="V5" s="9">
        <v>678231</v>
      </c>
      <c r="W5" s="9">
        <v>3222</v>
      </c>
    </row>
    <row r="6" spans="2:23" x14ac:dyDescent="0.35">
      <c r="B6" s="8" t="s">
        <v>8</v>
      </c>
      <c r="C6" s="9">
        <v>5757</v>
      </c>
      <c r="D6" s="9">
        <v>6162</v>
      </c>
      <c r="E6" s="9">
        <v>208</v>
      </c>
      <c r="F6" s="9">
        <v>60908</v>
      </c>
      <c r="G6" s="9">
        <v>76236</v>
      </c>
      <c r="H6" s="9">
        <v>566</v>
      </c>
      <c r="I6" s="9">
        <v>197560</v>
      </c>
      <c r="J6" s="9">
        <v>193385</v>
      </c>
      <c r="K6" s="9">
        <v>296</v>
      </c>
      <c r="L6" s="9">
        <v>10682</v>
      </c>
      <c r="M6" s="9">
        <v>11303</v>
      </c>
      <c r="N6" s="9">
        <v>52</v>
      </c>
      <c r="O6" s="9">
        <v>1025</v>
      </c>
      <c r="P6" s="9">
        <v>1052</v>
      </c>
      <c r="Q6" s="9">
        <v>30</v>
      </c>
      <c r="R6" s="9">
        <v>15</v>
      </c>
      <c r="S6" s="9">
        <v>18</v>
      </c>
      <c r="T6" s="9">
        <v>0</v>
      </c>
      <c r="U6" s="9">
        <v>275947</v>
      </c>
      <c r="V6" s="9">
        <v>288156</v>
      </c>
      <c r="W6" s="9">
        <v>1152</v>
      </c>
    </row>
    <row r="7" spans="2:23" x14ac:dyDescent="0.35">
      <c r="B7" s="8" t="s">
        <v>9</v>
      </c>
      <c r="C7" s="9">
        <v>2684</v>
      </c>
      <c r="D7" s="9">
        <v>2722</v>
      </c>
      <c r="E7" s="9">
        <v>103</v>
      </c>
      <c r="F7" s="9">
        <v>25477</v>
      </c>
      <c r="G7" s="9">
        <v>26506</v>
      </c>
      <c r="H7" s="9">
        <v>378</v>
      </c>
      <c r="I7" s="9">
        <v>160541</v>
      </c>
      <c r="J7" s="9">
        <v>156905</v>
      </c>
      <c r="K7" s="9">
        <v>377</v>
      </c>
      <c r="L7" s="9">
        <v>5093</v>
      </c>
      <c r="M7" s="9">
        <v>3507</v>
      </c>
      <c r="N7" s="9">
        <v>31</v>
      </c>
      <c r="O7" s="9">
        <v>539</v>
      </c>
      <c r="P7" s="9">
        <v>160</v>
      </c>
      <c r="Q7" s="9">
        <v>10</v>
      </c>
      <c r="R7" s="9">
        <v>1</v>
      </c>
      <c r="S7" s="9">
        <v>1</v>
      </c>
      <c r="T7" s="9">
        <v>1</v>
      </c>
      <c r="U7" s="9">
        <v>194335</v>
      </c>
      <c r="V7" s="9">
        <v>189801</v>
      </c>
      <c r="W7" s="9">
        <v>900</v>
      </c>
    </row>
    <row r="8" spans="2:23" x14ac:dyDescent="0.35">
      <c r="B8" s="8" t="s">
        <v>10</v>
      </c>
      <c r="C8" s="9">
        <v>7192</v>
      </c>
      <c r="D8" s="9">
        <v>9182</v>
      </c>
      <c r="E8" s="9">
        <v>177</v>
      </c>
      <c r="F8" s="9">
        <v>87831</v>
      </c>
      <c r="G8" s="9">
        <v>79301</v>
      </c>
      <c r="H8" s="9">
        <v>1141</v>
      </c>
      <c r="I8" s="9">
        <v>505095</v>
      </c>
      <c r="J8" s="9">
        <v>512857</v>
      </c>
      <c r="K8" s="9">
        <v>1599</v>
      </c>
      <c r="L8" s="9">
        <v>36528</v>
      </c>
      <c r="M8" s="9">
        <v>38492</v>
      </c>
      <c r="N8" s="9">
        <v>413</v>
      </c>
      <c r="O8" s="9">
        <v>5305</v>
      </c>
      <c r="P8" s="9">
        <v>7789</v>
      </c>
      <c r="Q8" s="9">
        <v>93</v>
      </c>
      <c r="R8" s="9">
        <v>34</v>
      </c>
      <c r="S8" s="9">
        <v>39</v>
      </c>
      <c r="T8" s="9">
        <v>1</v>
      </c>
      <c r="U8" s="9">
        <v>641985</v>
      </c>
      <c r="V8" s="9">
        <v>647660</v>
      </c>
      <c r="W8" s="9">
        <v>3424</v>
      </c>
    </row>
    <row r="9" spans="2:23" x14ac:dyDescent="0.35">
      <c r="B9" s="8" t="s">
        <v>11</v>
      </c>
      <c r="C9" s="9">
        <v>34354</v>
      </c>
      <c r="D9" s="9">
        <v>60455</v>
      </c>
      <c r="E9" s="9">
        <v>1171</v>
      </c>
      <c r="F9" s="9">
        <v>393587</v>
      </c>
      <c r="G9" s="9">
        <v>387692</v>
      </c>
      <c r="H9" s="9">
        <v>5623</v>
      </c>
      <c r="I9" s="9">
        <v>1824865</v>
      </c>
      <c r="J9" s="9">
        <v>1856728</v>
      </c>
      <c r="K9" s="9">
        <v>3085</v>
      </c>
      <c r="L9" s="9">
        <v>130721</v>
      </c>
      <c r="M9" s="9">
        <v>157655</v>
      </c>
      <c r="N9" s="9">
        <v>516</v>
      </c>
      <c r="O9" s="9">
        <v>35086</v>
      </c>
      <c r="P9" s="9">
        <v>42841</v>
      </c>
      <c r="Q9" s="9">
        <v>101</v>
      </c>
      <c r="R9" s="9">
        <v>89</v>
      </c>
      <c r="S9" s="9">
        <v>87</v>
      </c>
      <c r="T9" s="9">
        <v>0</v>
      </c>
      <c r="U9" s="9">
        <v>2418702</v>
      </c>
      <c r="V9" s="9">
        <v>2505458</v>
      </c>
      <c r="W9" s="9">
        <v>10496</v>
      </c>
    </row>
    <row r="10" spans="2:23" x14ac:dyDescent="0.35">
      <c r="B10" s="8" t="s">
        <v>12</v>
      </c>
      <c r="C10" s="9">
        <v>48490</v>
      </c>
      <c r="D10" s="9">
        <v>60842</v>
      </c>
      <c r="E10" s="9">
        <v>1985</v>
      </c>
      <c r="F10" s="9">
        <v>367099</v>
      </c>
      <c r="G10" s="9">
        <v>338820</v>
      </c>
      <c r="H10" s="9">
        <v>6478</v>
      </c>
      <c r="I10" s="9">
        <v>1572833</v>
      </c>
      <c r="J10" s="9">
        <v>1621894</v>
      </c>
      <c r="K10" s="9">
        <v>4745</v>
      </c>
      <c r="L10" s="9">
        <v>98966</v>
      </c>
      <c r="M10" s="9">
        <v>112156</v>
      </c>
      <c r="N10" s="9">
        <v>983</v>
      </c>
      <c r="O10" s="9">
        <v>19216</v>
      </c>
      <c r="P10" s="9">
        <v>11154</v>
      </c>
      <c r="Q10" s="9">
        <v>208</v>
      </c>
      <c r="R10" s="9">
        <v>198</v>
      </c>
      <c r="S10" s="9">
        <v>15163</v>
      </c>
      <c r="T10" s="9">
        <v>6</v>
      </c>
      <c r="U10" s="9">
        <v>2106802</v>
      </c>
      <c r="V10" s="9">
        <v>2160029</v>
      </c>
      <c r="W10" s="9">
        <v>14405</v>
      </c>
    </row>
    <row r="11" spans="2:23" x14ac:dyDescent="0.35">
      <c r="B11" s="8" t="s">
        <v>13</v>
      </c>
      <c r="C11" s="9">
        <v>43271</v>
      </c>
      <c r="D11" s="9">
        <v>56897</v>
      </c>
      <c r="E11" s="9">
        <v>1402</v>
      </c>
      <c r="F11" s="9">
        <v>342223</v>
      </c>
      <c r="G11" s="9">
        <v>339775</v>
      </c>
      <c r="H11" s="9">
        <v>5500</v>
      </c>
      <c r="I11" s="9">
        <v>1821952</v>
      </c>
      <c r="J11" s="9">
        <v>1845303</v>
      </c>
      <c r="K11" s="9">
        <v>3276</v>
      </c>
      <c r="L11" s="9">
        <v>192958</v>
      </c>
      <c r="M11" s="9">
        <v>181536</v>
      </c>
      <c r="N11" s="9">
        <v>625</v>
      </c>
      <c r="O11" s="9">
        <v>41063</v>
      </c>
      <c r="P11" s="9">
        <v>9838</v>
      </c>
      <c r="Q11" s="9">
        <v>157</v>
      </c>
      <c r="R11" s="9">
        <v>113</v>
      </c>
      <c r="S11" s="9">
        <v>25</v>
      </c>
      <c r="T11" s="9">
        <v>4</v>
      </c>
      <c r="U11" s="9">
        <v>2441580</v>
      </c>
      <c r="V11" s="9">
        <v>2433374</v>
      </c>
      <c r="W11" s="9">
        <v>10964</v>
      </c>
    </row>
    <row r="12" spans="2:23" x14ac:dyDescent="0.35">
      <c r="B12" s="8" t="s">
        <v>14</v>
      </c>
      <c r="C12" s="9">
        <v>8785</v>
      </c>
      <c r="D12" s="9">
        <v>14877</v>
      </c>
      <c r="E12" s="9">
        <v>504</v>
      </c>
      <c r="F12" s="9">
        <v>87927</v>
      </c>
      <c r="G12" s="9">
        <v>79902</v>
      </c>
      <c r="H12" s="9">
        <v>1695</v>
      </c>
      <c r="I12" s="9">
        <v>489056</v>
      </c>
      <c r="J12" s="9">
        <v>510975</v>
      </c>
      <c r="K12" s="9">
        <v>1186</v>
      </c>
      <c r="L12" s="9">
        <v>34941</v>
      </c>
      <c r="M12" s="9">
        <v>39779</v>
      </c>
      <c r="N12" s="9">
        <v>238</v>
      </c>
      <c r="O12" s="9">
        <v>7344</v>
      </c>
      <c r="P12" s="9">
        <v>8305</v>
      </c>
      <c r="Q12" s="9">
        <v>111</v>
      </c>
      <c r="R12" s="9">
        <v>16</v>
      </c>
      <c r="S12" s="9">
        <v>22</v>
      </c>
      <c r="T12" s="9">
        <v>0</v>
      </c>
      <c r="U12" s="9">
        <v>628069</v>
      </c>
      <c r="V12" s="9">
        <v>653860</v>
      </c>
      <c r="W12" s="9">
        <v>3734</v>
      </c>
    </row>
    <row r="13" spans="2:23" x14ac:dyDescent="0.35">
      <c r="B13" s="8" t="s">
        <v>15</v>
      </c>
      <c r="C13" s="9">
        <v>71112</v>
      </c>
      <c r="D13" s="9">
        <v>138629</v>
      </c>
      <c r="E13" s="9">
        <v>3268</v>
      </c>
      <c r="F13" s="9">
        <v>738461</v>
      </c>
      <c r="G13" s="9">
        <v>530746</v>
      </c>
      <c r="H13" s="9">
        <v>9958</v>
      </c>
      <c r="I13" s="9">
        <v>2848471</v>
      </c>
      <c r="J13" s="9">
        <v>3054928</v>
      </c>
      <c r="K13" s="9">
        <v>9700</v>
      </c>
      <c r="L13" s="9">
        <v>263154</v>
      </c>
      <c r="M13" s="9">
        <v>284151</v>
      </c>
      <c r="N13" s="9">
        <v>2606</v>
      </c>
      <c r="O13" s="9">
        <v>39826</v>
      </c>
      <c r="P13" s="9">
        <v>55469</v>
      </c>
      <c r="Q13" s="9">
        <v>1042</v>
      </c>
      <c r="R13" s="9">
        <v>489</v>
      </c>
      <c r="S13" s="9">
        <v>413</v>
      </c>
      <c r="T13" s="9">
        <v>22</v>
      </c>
      <c r="U13" s="9">
        <v>3961513</v>
      </c>
      <c r="V13" s="9">
        <v>4064336</v>
      </c>
      <c r="W13" s="9">
        <v>26596</v>
      </c>
    </row>
    <row r="14" spans="2:23" x14ac:dyDescent="0.35">
      <c r="B14" s="8" t="s">
        <v>16</v>
      </c>
      <c r="C14" s="9">
        <v>11818</v>
      </c>
      <c r="D14" s="9">
        <v>18249</v>
      </c>
      <c r="E14" s="9">
        <v>307</v>
      </c>
      <c r="F14" s="9">
        <v>103840</v>
      </c>
      <c r="G14" s="9">
        <v>105705</v>
      </c>
      <c r="H14" s="9">
        <v>1673</v>
      </c>
      <c r="I14" s="9">
        <v>558971</v>
      </c>
      <c r="J14" s="9">
        <v>558936</v>
      </c>
      <c r="K14" s="9">
        <v>1051</v>
      </c>
      <c r="L14" s="9">
        <v>31569</v>
      </c>
      <c r="M14" s="9">
        <v>37713</v>
      </c>
      <c r="N14" s="9">
        <v>220</v>
      </c>
      <c r="O14" s="9">
        <v>1423</v>
      </c>
      <c r="P14" s="9">
        <v>1534</v>
      </c>
      <c r="Q14" s="9">
        <v>50</v>
      </c>
      <c r="R14" s="9">
        <v>21</v>
      </c>
      <c r="S14" s="9">
        <v>7</v>
      </c>
      <c r="T14" s="9">
        <v>0</v>
      </c>
      <c r="U14" s="9">
        <v>707642</v>
      </c>
      <c r="V14" s="9">
        <v>722144</v>
      </c>
      <c r="W14" s="9">
        <v>3301</v>
      </c>
    </row>
    <row r="15" spans="2:23" x14ac:dyDescent="0.35">
      <c r="B15" s="8" t="s">
        <v>17</v>
      </c>
      <c r="C15" s="9">
        <v>1814</v>
      </c>
      <c r="D15" s="9">
        <v>2550</v>
      </c>
      <c r="E15" s="9">
        <v>73</v>
      </c>
      <c r="F15" s="9">
        <v>10160</v>
      </c>
      <c r="G15" s="9">
        <v>10411</v>
      </c>
      <c r="H15" s="9">
        <v>321</v>
      </c>
      <c r="I15" s="9">
        <v>83227</v>
      </c>
      <c r="J15" s="9">
        <v>78069</v>
      </c>
      <c r="K15" s="9">
        <v>193</v>
      </c>
      <c r="L15" s="9">
        <v>5446</v>
      </c>
      <c r="M15" s="9">
        <v>10438</v>
      </c>
      <c r="N15" s="9">
        <v>78</v>
      </c>
      <c r="O15" s="9">
        <v>342</v>
      </c>
      <c r="P15" s="9">
        <v>1669</v>
      </c>
      <c r="Q15" s="9">
        <v>16</v>
      </c>
      <c r="R15" s="9">
        <v>0</v>
      </c>
      <c r="S15" s="9">
        <v>9</v>
      </c>
      <c r="T15" s="9">
        <v>0</v>
      </c>
      <c r="U15" s="9">
        <v>100989</v>
      </c>
      <c r="V15" s="9">
        <v>103146</v>
      </c>
      <c r="W15" s="9">
        <v>681</v>
      </c>
    </row>
    <row r="16" spans="2:23" x14ac:dyDescent="0.35">
      <c r="B16" s="8" t="s">
        <v>18</v>
      </c>
      <c r="C16" s="9">
        <v>32902</v>
      </c>
      <c r="D16" s="9">
        <v>75315</v>
      </c>
      <c r="E16" s="9">
        <v>1683</v>
      </c>
      <c r="F16" s="9">
        <v>296941</v>
      </c>
      <c r="G16" s="9">
        <v>248252</v>
      </c>
      <c r="H16" s="9">
        <v>4128</v>
      </c>
      <c r="I16" s="9">
        <v>1208177</v>
      </c>
      <c r="J16" s="9">
        <v>1247216</v>
      </c>
      <c r="K16" s="9">
        <v>1751</v>
      </c>
      <c r="L16" s="9">
        <v>98017</v>
      </c>
      <c r="M16" s="9">
        <v>73762</v>
      </c>
      <c r="N16" s="9">
        <v>102</v>
      </c>
      <c r="O16" s="9">
        <v>19939</v>
      </c>
      <c r="P16" s="9">
        <v>16166</v>
      </c>
      <c r="Q16" s="9">
        <v>34</v>
      </c>
      <c r="R16" s="9">
        <v>107</v>
      </c>
      <c r="S16" s="9">
        <v>113</v>
      </c>
      <c r="T16" s="9">
        <v>0</v>
      </c>
      <c r="U16" s="9">
        <v>1656083</v>
      </c>
      <c r="V16" s="9">
        <v>1660824</v>
      </c>
      <c r="W16" s="9">
        <v>7698</v>
      </c>
    </row>
    <row r="17" spans="2:23" x14ac:dyDescent="0.35">
      <c r="B17" s="8" t="s">
        <v>19</v>
      </c>
      <c r="C17" s="9">
        <v>36644</v>
      </c>
      <c r="D17" s="9">
        <v>21425</v>
      </c>
      <c r="E17" s="9">
        <v>989</v>
      </c>
      <c r="F17" s="9">
        <v>218193</v>
      </c>
      <c r="G17" s="9">
        <v>242170</v>
      </c>
      <c r="H17" s="9">
        <v>4515</v>
      </c>
      <c r="I17" s="9">
        <v>1202173</v>
      </c>
      <c r="J17" s="9">
        <v>1294372</v>
      </c>
      <c r="K17" s="9">
        <v>2441</v>
      </c>
      <c r="L17" s="9">
        <v>84306</v>
      </c>
      <c r="M17" s="9">
        <v>87479</v>
      </c>
      <c r="N17" s="9">
        <v>541</v>
      </c>
      <c r="O17" s="9">
        <v>22698</v>
      </c>
      <c r="P17" s="9">
        <v>34937</v>
      </c>
      <c r="Q17" s="9">
        <v>168</v>
      </c>
      <c r="R17" s="9">
        <v>101</v>
      </c>
      <c r="S17" s="9">
        <v>32</v>
      </c>
      <c r="T17" s="9">
        <v>1</v>
      </c>
      <c r="U17" s="9">
        <v>1564115</v>
      </c>
      <c r="V17" s="9">
        <v>1680415</v>
      </c>
      <c r="W17" s="9">
        <v>8655</v>
      </c>
    </row>
    <row r="18" spans="2:23" x14ac:dyDescent="0.35">
      <c r="B18" s="8" t="s">
        <v>20</v>
      </c>
      <c r="C18" s="9">
        <v>9638</v>
      </c>
      <c r="D18" s="9">
        <v>6410</v>
      </c>
      <c r="E18" s="9">
        <v>303</v>
      </c>
      <c r="F18" s="9">
        <v>57121</v>
      </c>
      <c r="G18" s="9">
        <v>64601</v>
      </c>
      <c r="H18" s="9">
        <v>981</v>
      </c>
      <c r="I18" s="9">
        <v>411251</v>
      </c>
      <c r="J18" s="9">
        <v>412041</v>
      </c>
      <c r="K18" s="9">
        <v>1142</v>
      </c>
      <c r="L18" s="9">
        <v>26382</v>
      </c>
      <c r="M18" s="9">
        <v>22910</v>
      </c>
      <c r="N18" s="9">
        <v>105</v>
      </c>
      <c r="O18" s="9">
        <v>5511</v>
      </c>
      <c r="P18" s="9">
        <v>837</v>
      </c>
      <c r="Q18" s="9">
        <v>13</v>
      </c>
      <c r="R18" s="9">
        <v>22</v>
      </c>
      <c r="S18" s="9">
        <v>3</v>
      </c>
      <c r="T18" s="9">
        <v>0</v>
      </c>
      <c r="U18" s="9">
        <v>509925</v>
      </c>
      <c r="V18" s="9">
        <v>506802</v>
      </c>
      <c r="W18" s="9">
        <v>2544</v>
      </c>
    </row>
    <row r="19" spans="2:23" x14ac:dyDescent="0.35">
      <c r="B19" s="8" t="s">
        <v>21</v>
      </c>
      <c r="C19" s="9">
        <v>29958</v>
      </c>
      <c r="D19" s="9">
        <v>35857</v>
      </c>
      <c r="E19" s="9">
        <v>857</v>
      </c>
      <c r="F19" s="9">
        <v>277921</v>
      </c>
      <c r="G19" s="9">
        <v>265156</v>
      </c>
      <c r="H19" s="9">
        <v>5090</v>
      </c>
      <c r="I19" s="9">
        <v>1231409</v>
      </c>
      <c r="J19" s="9">
        <v>1411869</v>
      </c>
      <c r="K19" s="9">
        <v>4953</v>
      </c>
      <c r="L19" s="9">
        <v>52186</v>
      </c>
      <c r="M19" s="9">
        <v>84485</v>
      </c>
      <c r="N19" s="9">
        <v>531</v>
      </c>
      <c r="O19" s="9">
        <v>2872</v>
      </c>
      <c r="P19" s="9">
        <v>3379</v>
      </c>
      <c r="Q19" s="9">
        <v>159</v>
      </c>
      <c r="R19" s="9">
        <v>8</v>
      </c>
      <c r="S19" s="9">
        <v>6</v>
      </c>
      <c r="T19" s="9">
        <v>0</v>
      </c>
      <c r="U19" s="9">
        <v>1594354</v>
      </c>
      <c r="V19" s="9">
        <v>1800752</v>
      </c>
      <c r="W19" s="9">
        <v>11590</v>
      </c>
    </row>
    <row r="20" spans="2:23" x14ac:dyDescent="0.35">
      <c r="B20" s="8" t="s">
        <v>22</v>
      </c>
      <c r="C20" s="9">
        <v>16887</v>
      </c>
      <c r="D20" s="9">
        <v>48203</v>
      </c>
      <c r="E20" s="9">
        <v>1032</v>
      </c>
      <c r="F20" s="9">
        <v>261271</v>
      </c>
      <c r="G20" s="9">
        <v>192764</v>
      </c>
      <c r="H20" s="9">
        <v>3885</v>
      </c>
      <c r="I20" s="9">
        <v>1187283</v>
      </c>
      <c r="J20" s="9">
        <v>1183130</v>
      </c>
      <c r="K20" s="9">
        <v>3809</v>
      </c>
      <c r="L20" s="9">
        <v>81257</v>
      </c>
      <c r="M20" s="9">
        <v>149483</v>
      </c>
      <c r="N20" s="9">
        <v>1032</v>
      </c>
      <c r="O20" s="9">
        <v>19019</v>
      </c>
      <c r="P20" s="9">
        <v>23749</v>
      </c>
      <c r="Q20" s="9">
        <v>321</v>
      </c>
      <c r="R20" s="9">
        <v>257</v>
      </c>
      <c r="S20" s="9">
        <v>157</v>
      </c>
      <c r="T20" s="9">
        <v>4</v>
      </c>
      <c r="U20" s="9">
        <v>1565974</v>
      </c>
      <c r="V20" s="9">
        <v>1597486</v>
      </c>
      <c r="W20" s="9">
        <v>10083</v>
      </c>
    </row>
    <row r="21" spans="2:23" x14ac:dyDescent="0.35">
      <c r="B21" s="8" t="s">
        <v>23</v>
      </c>
      <c r="C21" s="9">
        <v>6107</v>
      </c>
      <c r="D21" s="9">
        <v>6405</v>
      </c>
      <c r="E21" s="9">
        <v>288</v>
      </c>
      <c r="F21" s="9">
        <v>41095</v>
      </c>
      <c r="G21" s="9">
        <v>35277</v>
      </c>
      <c r="H21" s="9">
        <v>480</v>
      </c>
      <c r="I21" s="9">
        <v>177974</v>
      </c>
      <c r="J21" s="9">
        <v>183867</v>
      </c>
      <c r="K21" s="9">
        <v>211</v>
      </c>
      <c r="L21" s="9">
        <v>12183</v>
      </c>
      <c r="M21" s="9">
        <v>12834</v>
      </c>
      <c r="N21" s="9">
        <v>43</v>
      </c>
      <c r="O21" s="9">
        <v>2383</v>
      </c>
      <c r="P21" s="9">
        <v>2780</v>
      </c>
      <c r="Q21" s="9">
        <v>18</v>
      </c>
      <c r="R21" s="9">
        <v>15</v>
      </c>
      <c r="S21" s="9">
        <v>7</v>
      </c>
      <c r="T21" s="9">
        <v>0</v>
      </c>
      <c r="U21" s="9">
        <v>239757</v>
      </c>
      <c r="V21" s="9">
        <v>241170</v>
      </c>
      <c r="W21" s="9">
        <v>1040</v>
      </c>
    </row>
    <row r="22" spans="2:23" x14ac:dyDescent="0.35">
      <c r="B22" s="8" t="s">
        <v>24</v>
      </c>
      <c r="C22" s="9">
        <v>5152</v>
      </c>
      <c r="D22" s="9">
        <v>9393</v>
      </c>
      <c r="E22" s="9">
        <v>217</v>
      </c>
      <c r="F22" s="9">
        <v>59881</v>
      </c>
      <c r="G22" s="9">
        <v>43376</v>
      </c>
      <c r="H22" s="9">
        <v>880</v>
      </c>
      <c r="I22" s="9">
        <v>340540</v>
      </c>
      <c r="J22" s="9">
        <v>354689</v>
      </c>
      <c r="K22" s="9">
        <v>850</v>
      </c>
      <c r="L22" s="9">
        <v>29198</v>
      </c>
      <c r="M22" s="9">
        <v>30995</v>
      </c>
      <c r="N22" s="9">
        <v>170</v>
      </c>
      <c r="O22" s="9">
        <v>4130</v>
      </c>
      <c r="P22" s="9">
        <v>5626</v>
      </c>
      <c r="Q22" s="9">
        <v>13</v>
      </c>
      <c r="R22" s="9">
        <v>3</v>
      </c>
      <c r="S22" s="9">
        <v>0</v>
      </c>
      <c r="T22" s="9">
        <v>0</v>
      </c>
      <c r="U22" s="9">
        <v>438904</v>
      </c>
      <c r="V22" s="9">
        <v>444079</v>
      </c>
      <c r="W22" s="9">
        <v>2130</v>
      </c>
    </row>
    <row r="23" spans="2:23" x14ac:dyDescent="0.35">
      <c r="B23" s="8" t="s">
        <v>25</v>
      </c>
      <c r="C23" s="9">
        <v>108283</v>
      </c>
      <c r="D23" s="9">
        <v>95047</v>
      </c>
      <c r="E23" s="9">
        <v>2828</v>
      </c>
      <c r="F23" s="9">
        <v>391848</v>
      </c>
      <c r="G23" s="9">
        <v>383779</v>
      </c>
      <c r="H23" s="9">
        <v>5844</v>
      </c>
      <c r="I23" s="9">
        <v>1975270</v>
      </c>
      <c r="J23" s="9">
        <v>2038394</v>
      </c>
      <c r="K23" s="9">
        <v>3939</v>
      </c>
      <c r="L23" s="9">
        <v>188837</v>
      </c>
      <c r="M23" s="9">
        <v>225959</v>
      </c>
      <c r="N23" s="9">
        <v>1007</v>
      </c>
      <c r="O23" s="9">
        <v>35272</v>
      </c>
      <c r="P23" s="9">
        <v>36443</v>
      </c>
      <c r="Q23" s="9">
        <v>278</v>
      </c>
      <c r="R23" s="9">
        <v>189</v>
      </c>
      <c r="S23" s="9">
        <v>155</v>
      </c>
      <c r="T23" s="9">
        <v>1</v>
      </c>
      <c r="U23" s="9">
        <v>2699699</v>
      </c>
      <c r="V23" s="9">
        <v>2779777</v>
      </c>
      <c r="W23" s="9">
        <v>13897</v>
      </c>
    </row>
    <row r="24" spans="2:23" x14ac:dyDescent="0.35">
      <c r="B24" s="8" t="s">
        <v>26</v>
      </c>
      <c r="C24" s="9">
        <v>488150</v>
      </c>
      <c r="D24" s="9">
        <v>682709</v>
      </c>
      <c r="E24" s="9">
        <v>17715</v>
      </c>
      <c r="F24" s="9">
        <v>3893226</v>
      </c>
      <c r="G24" s="9">
        <v>3514323</v>
      </c>
      <c r="H24" s="9">
        <v>60563</v>
      </c>
      <c r="I24" s="9">
        <v>18327678</v>
      </c>
      <c r="J24" s="9">
        <v>19046016</v>
      </c>
      <c r="K24" s="9">
        <v>45795</v>
      </c>
      <c r="L24" s="9">
        <v>1432750</v>
      </c>
      <c r="M24" s="9">
        <v>1620170</v>
      </c>
      <c r="N24" s="9">
        <v>9535</v>
      </c>
      <c r="O24" s="9">
        <v>270113</v>
      </c>
      <c r="P24" s="9">
        <v>278001</v>
      </c>
      <c r="Q24" s="9">
        <v>2864</v>
      </c>
      <c r="R24" s="9">
        <v>1717</v>
      </c>
      <c r="S24" s="9">
        <v>16281</v>
      </c>
      <c r="T24" s="9">
        <v>40</v>
      </c>
      <c r="U24" s="9">
        <v>24413634</v>
      </c>
      <c r="V24" s="9">
        <v>25157500</v>
      </c>
      <c r="W24" s="9">
        <v>136512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5FE552BF-C6AA-4F14-8B6E-444480721BF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B7547B6-8185-4C8C-936B-F22D6C59E3E1}">
  <ds:schemaRefs/>
</ds:datastoreItem>
</file>

<file path=customXml/itemProps3.xml><?xml version="1.0" encoding="utf-8"?>
<ds:datastoreItem xmlns:ds="http://schemas.openxmlformats.org/officeDocument/2006/customXml" ds:itemID="{D935E0CF-F148-4F27-A1AE-5C0C72469343}">
  <ds:schemaRefs/>
</ds:datastoreItem>
</file>

<file path=customXml/itemProps4.xml><?xml version="1.0" encoding="utf-8"?>
<ds:datastoreItem xmlns:ds="http://schemas.openxmlformats.org/officeDocument/2006/customXml" ds:itemID="{AF49055C-0570-4690-8FBB-D4A7CDBD5CB2}">
  <ds:schemaRefs/>
</ds:datastoreItem>
</file>

<file path=customXml/itemProps5.xml><?xml version="1.0" encoding="utf-8"?>
<ds:datastoreItem xmlns:ds="http://schemas.openxmlformats.org/officeDocument/2006/customXml" ds:itemID="{208D9659-4B9C-4D34-B93D-ECF4226BCA04}">
  <ds:schemaRefs/>
</ds:datastoreItem>
</file>

<file path=customXml/itemProps6.xml><?xml version="1.0" encoding="utf-8"?>
<ds:datastoreItem xmlns:ds="http://schemas.openxmlformats.org/officeDocument/2006/customXml" ds:itemID="{26D98C6D-9C21-4C73-B59D-6C743AF05C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MASCHERA</vt:lpstr>
      <vt:lpstr>Dati 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Nomisma</dc:creator>
  <cp:lastModifiedBy>Nomisma</cp:lastModifiedBy>
  <dcterms:created xsi:type="dcterms:W3CDTF">2026-03-13T16:07:03Z</dcterms:created>
  <dcterms:modified xsi:type="dcterms:W3CDTF">2026-03-13T16:36:21Z</dcterms:modified>
</cp:coreProperties>
</file>