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pad\Desktop\Applied Materials Interview\"/>
    </mc:Choice>
  </mc:AlternateContent>
  <xr:revisionPtr revIDLastSave="0" documentId="13_ncr:40009_{38FC943E-20E0-4CEC-AB14-05A7F272294D}" xr6:coauthVersionLast="47" xr6:coauthVersionMax="47" xr10:uidLastSave="{00000000-0000-0000-0000-000000000000}"/>
  <bookViews>
    <workbookView xWindow="-110" yWindow="-110" windowWidth="19420" windowHeight="10300"/>
  </bookViews>
  <sheets>
    <sheet name="EDA_Gold_Silver_prices" sheetId="1" r:id="rId1"/>
    <sheet name="Visuals" sheetId="2" r:id="rId2"/>
  </sheets>
  <definedNames>
    <definedName name="_xlchart.v1.0" hidden="1">Visuals!$B$3</definedName>
    <definedName name="_xlchart.v1.1" hidden="1">Visuals!$B$4:$B$22</definedName>
    <definedName name="_xlchart.v1.2" hidden="1">Visuals!$C$3</definedName>
    <definedName name="_xlchart.v1.3" hidden="1">Visuals!$C$4:$C$22</definedName>
    <definedName name="_xlchart.v1.4" hidden="1">Visuals!$C$3</definedName>
    <definedName name="_xlchart.v1.5" hidden="1">Visuals!$C$4:$C$22</definedName>
    <definedName name="_xlchart.v1.6" hidden="1">Visuals!$C$3</definedName>
    <definedName name="_xlchart.v1.7" hidden="1">Visuals!$C$4:$C$22</definedName>
    <definedName name="_xlchart.v1.8" hidden="1">Visuals!$D$3</definedName>
    <definedName name="_xlchart.v1.9" hidden="1">Visuals!$D$4:$D$22</definedName>
    <definedName name="Gold">EDA_Gold_Silver_prices!$G:$G</definedName>
    <definedName name="Silver">EDA_Gold_Silver_prices!$F:$F</definedName>
    <definedName name="Year">EDA_Gold_Silver_prices!$A:$A</definedName>
  </definedNames>
  <calcPr calcId="0"/>
</workbook>
</file>

<file path=xl/calcChain.xml><?xml version="1.0" encoding="utf-8"?>
<calcChain xmlns="http://schemas.openxmlformats.org/spreadsheetml/2006/main">
  <c r="M7" i="1" l="1"/>
  <c r="M15" i="1"/>
  <c r="M14" i="1"/>
  <c r="M11" i="1"/>
  <c r="M10" i="1"/>
  <c r="M8" i="1"/>
  <c r="L7" i="1"/>
  <c r="L15" i="1"/>
  <c r="L14" i="1"/>
  <c r="L12" i="1"/>
  <c r="L11" i="1"/>
  <c r="L10" i="1"/>
  <c r="L8" i="1"/>
  <c r="M21" i="1"/>
  <c r="M20" i="1"/>
  <c r="M19" i="1"/>
  <c r="L21" i="1"/>
  <c r="L20" i="1"/>
  <c r="L19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6" i="2" l="1"/>
  <c r="D7" i="2"/>
  <c r="C4" i="2"/>
  <c r="C12" i="2"/>
  <c r="D10" i="2"/>
  <c r="M12" i="1"/>
  <c r="C5" i="2"/>
  <c r="C9" i="2"/>
  <c r="C13" i="2"/>
  <c r="C17" i="2"/>
  <c r="C21" i="2"/>
  <c r="D21" i="2"/>
  <c r="D17" i="2"/>
  <c r="D13" i="2"/>
  <c r="D9" i="2"/>
  <c r="D5" i="2"/>
  <c r="C8" i="2"/>
  <c r="C16" i="2"/>
  <c r="C20" i="2"/>
  <c r="D22" i="2"/>
  <c r="D18" i="2"/>
  <c r="D14" i="2"/>
  <c r="C6" i="2"/>
  <c r="C10" i="2"/>
  <c r="C14" i="2"/>
  <c r="C18" i="2"/>
  <c r="C22" i="2"/>
  <c r="D20" i="2"/>
  <c r="D16" i="2"/>
  <c r="D12" i="2"/>
  <c r="D8" i="2"/>
  <c r="L17" i="1"/>
  <c r="C7" i="2"/>
  <c r="C11" i="2"/>
  <c r="C15" i="2"/>
  <c r="C19" i="2"/>
  <c r="D4" i="2"/>
  <c r="D19" i="2"/>
  <c r="D15" i="2"/>
  <c r="D11" i="2"/>
</calcChain>
</file>

<file path=xl/sharedStrings.xml><?xml version="1.0" encoding="utf-8"?>
<sst xmlns="http://schemas.openxmlformats.org/spreadsheetml/2006/main" count="24" uniqueCount="23">
  <si>
    <t>Month</t>
  </si>
  <si>
    <t>SilverPrice</t>
  </si>
  <si>
    <t>GoldPrice</t>
  </si>
  <si>
    <t>Silver</t>
  </si>
  <si>
    <t>Gold</t>
  </si>
  <si>
    <t>Silver/Gram</t>
  </si>
  <si>
    <t>Gold/Gram</t>
  </si>
  <si>
    <t>Mean</t>
  </si>
  <si>
    <t>Median</t>
  </si>
  <si>
    <t>Mode</t>
  </si>
  <si>
    <t>Standard deviation</t>
  </si>
  <si>
    <t>Variance</t>
  </si>
  <si>
    <t>Min</t>
  </si>
  <si>
    <t>Max</t>
  </si>
  <si>
    <t>Measures</t>
  </si>
  <si>
    <t>Year</t>
  </si>
  <si>
    <t>Correlation</t>
  </si>
  <si>
    <t>Silver (Avg)</t>
  </si>
  <si>
    <t>Gold (Avg)</t>
  </si>
  <si>
    <t>Note: We have a good correlation between Gold and silver (obvious) and we can use regression methods to predict the price of one ornament basis the other</t>
  </si>
  <si>
    <t>Quartile 1</t>
  </si>
  <si>
    <t>Quartile 2</t>
  </si>
  <si>
    <t>Quartile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</si>
</sst>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10" xfId="0" applyBorder="1"/>
    <xf numFmtId="0" fontId="16" fillId="33" borderId="10" xfId="0" applyFont="1" applyFill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9" fontId="16" fillId="0" borderId="1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of Gold</a:t>
            </a:r>
            <a:r>
              <a:rPr lang="en-US" baseline="0"/>
              <a:t> &amp; Silver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EDA_Gold_Silver_prices!$G$1</c:f>
              <c:strCache>
                <c:ptCount val="1"/>
                <c:pt idx="0">
                  <c:v>Gold/Gram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64132392776871"/>
                  <c:y val="-0.105776257704610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EDA_Gold_Silver_prices!$F$2:$F$242</c:f>
              <c:numCache>
                <c:formatCode>0.00</c:formatCode>
                <c:ptCount val="241"/>
                <c:pt idx="0">
                  <c:v>5.8641509433962256</c:v>
                </c:pt>
                <c:pt idx="1">
                  <c:v>5.3663522012578619</c:v>
                </c:pt>
                <c:pt idx="2">
                  <c:v>5.3597484276729555</c:v>
                </c:pt>
                <c:pt idx="3">
                  <c:v>5.3446540880503148</c:v>
                </c:pt>
                <c:pt idx="4">
                  <c:v>4.89937106918239</c:v>
                </c:pt>
                <c:pt idx="5">
                  <c:v>5.0993710691823901</c:v>
                </c:pt>
                <c:pt idx="6">
                  <c:v>5.4128930817610064</c:v>
                </c:pt>
                <c:pt idx="7">
                  <c:v>5.709748427672956</c:v>
                </c:pt>
                <c:pt idx="8">
                  <c:v>5.9116352201257865</c:v>
                </c:pt>
                <c:pt idx="9">
                  <c:v>7.0490566037735842</c:v>
                </c:pt>
                <c:pt idx="10">
                  <c:v>7.2352201257861637</c:v>
                </c:pt>
                <c:pt idx="11">
                  <c:v>8.2311320754716988</c:v>
                </c:pt>
                <c:pt idx="12">
                  <c:v>7.6669811320754713</c:v>
                </c:pt>
                <c:pt idx="13">
                  <c:v>7.8418238993710689</c:v>
                </c:pt>
                <c:pt idx="14">
                  <c:v>7.0924528301886784</c:v>
                </c:pt>
                <c:pt idx="15">
                  <c:v>6.9886792452830191</c:v>
                </c:pt>
                <c:pt idx="16">
                  <c:v>7.3100628930817608</c:v>
                </c:pt>
                <c:pt idx="17">
                  <c:v>6.9411949685534591</c:v>
                </c:pt>
                <c:pt idx="18">
                  <c:v>6.7213836477987421</c:v>
                </c:pt>
                <c:pt idx="19">
                  <c:v>6.6603773584905666</c:v>
                </c:pt>
                <c:pt idx="20">
                  <c:v>6.6418238993710697</c:v>
                </c:pt>
                <c:pt idx="21">
                  <c:v>6.5396226415094345</c:v>
                </c:pt>
                <c:pt idx="22">
                  <c:v>6.9006289308176099</c:v>
                </c:pt>
                <c:pt idx="23">
                  <c:v>7.4062893081761008</c:v>
                </c:pt>
                <c:pt idx="24">
                  <c:v>6.9374213836477994</c:v>
                </c:pt>
                <c:pt idx="25">
                  <c:v>6.8418238993710689</c:v>
                </c:pt>
                <c:pt idx="26">
                  <c:v>7.1261006289308177</c:v>
                </c:pt>
                <c:pt idx="27">
                  <c:v>6.8874213836477987</c:v>
                </c:pt>
                <c:pt idx="28">
                  <c:v>7.1166666666666663</c:v>
                </c:pt>
                <c:pt idx="29">
                  <c:v>7.2345911949685533</c:v>
                </c:pt>
                <c:pt idx="30">
                  <c:v>7.2270440251572321</c:v>
                </c:pt>
                <c:pt idx="31">
                  <c:v>7.4018867924528298</c:v>
                </c:pt>
                <c:pt idx="32">
                  <c:v>7.0855345911949685</c:v>
                </c:pt>
                <c:pt idx="33">
                  <c:v>7.1261006289308177</c:v>
                </c:pt>
                <c:pt idx="34">
                  <c:v>7.1691823899371068</c:v>
                </c:pt>
                <c:pt idx="35">
                  <c:v>7.2641509433962259</c:v>
                </c:pt>
                <c:pt idx="36">
                  <c:v>6.992767295597484</c:v>
                </c:pt>
                <c:pt idx="37">
                  <c:v>7.0037735849056606</c:v>
                </c:pt>
                <c:pt idx="38">
                  <c:v>6.9773584905660373</c:v>
                </c:pt>
                <c:pt idx="39">
                  <c:v>7.1</c:v>
                </c:pt>
                <c:pt idx="40">
                  <c:v>7.0663522012578621</c:v>
                </c:pt>
                <c:pt idx="41">
                  <c:v>7.0801886792452828</c:v>
                </c:pt>
                <c:pt idx="42">
                  <c:v>7.1358490566037727</c:v>
                </c:pt>
                <c:pt idx="43">
                  <c:v>7.1154088050314463</c:v>
                </c:pt>
                <c:pt idx="44">
                  <c:v>6.9427672955974842</c:v>
                </c:pt>
                <c:pt idx="45">
                  <c:v>6.8566037735849052</c:v>
                </c:pt>
                <c:pt idx="46">
                  <c:v>6.8814465408805034</c:v>
                </c:pt>
                <c:pt idx="47">
                  <c:v>6.6902515723270435</c:v>
                </c:pt>
                <c:pt idx="48">
                  <c:v>6.449685534591195</c:v>
                </c:pt>
                <c:pt idx="49">
                  <c:v>6.462578616352201</c:v>
                </c:pt>
                <c:pt idx="50">
                  <c:v>6.5446540880503141</c:v>
                </c:pt>
                <c:pt idx="51">
                  <c:v>6.4566037735849049</c:v>
                </c:pt>
                <c:pt idx="52">
                  <c:v>6.3069182389937106</c:v>
                </c:pt>
                <c:pt idx="53">
                  <c:v>6.2349056603773585</c:v>
                </c:pt>
                <c:pt idx="54">
                  <c:v>6.5801886792452828</c:v>
                </c:pt>
                <c:pt idx="55">
                  <c:v>6.6726415094339622</c:v>
                </c:pt>
                <c:pt idx="56">
                  <c:v>6.2238993710691819</c:v>
                </c:pt>
                <c:pt idx="57">
                  <c:v>6.5795597484276724</c:v>
                </c:pt>
                <c:pt idx="58">
                  <c:v>6.8424528301886793</c:v>
                </c:pt>
                <c:pt idx="59">
                  <c:v>6.810377358490566</c:v>
                </c:pt>
                <c:pt idx="60">
                  <c:v>7.004402515723271</c:v>
                </c:pt>
                <c:pt idx="61">
                  <c:v>7.0839622641509434</c:v>
                </c:pt>
                <c:pt idx="62">
                  <c:v>7.2968553459119496</c:v>
                </c:pt>
                <c:pt idx="63">
                  <c:v>7.5770440251572317</c:v>
                </c:pt>
                <c:pt idx="64">
                  <c:v>7.5839622641509425</c:v>
                </c:pt>
                <c:pt idx="65">
                  <c:v>6.9701257861635222</c:v>
                </c:pt>
                <c:pt idx="66">
                  <c:v>6.9984276729559749</c:v>
                </c:pt>
                <c:pt idx="67">
                  <c:v>6.7273584905660382</c:v>
                </c:pt>
                <c:pt idx="68">
                  <c:v>6.8874213836477987</c:v>
                </c:pt>
                <c:pt idx="69">
                  <c:v>7.0506289308176102</c:v>
                </c:pt>
                <c:pt idx="70">
                  <c:v>7.3194968553459114</c:v>
                </c:pt>
                <c:pt idx="71">
                  <c:v>7.0267295597484267</c:v>
                </c:pt>
                <c:pt idx="72">
                  <c:v>6.8125786163522006</c:v>
                </c:pt>
                <c:pt idx="73">
                  <c:v>6.758490566037735</c:v>
                </c:pt>
                <c:pt idx="74">
                  <c:v>7.0371069182389938</c:v>
                </c:pt>
                <c:pt idx="75">
                  <c:v>6.6940251572327041</c:v>
                </c:pt>
                <c:pt idx="76">
                  <c:v>7.0729559748427668</c:v>
                </c:pt>
                <c:pt idx="77">
                  <c:v>7.2644654088050311</c:v>
                </c:pt>
                <c:pt idx="78">
                  <c:v>7.5066037735849056</c:v>
                </c:pt>
                <c:pt idx="79">
                  <c:v>7.1927672955974842</c:v>
                </c:pt>
                <c:pt idx="80">
                  <c:v>7.45251572327044</c:v>
                </c:pt>
                <c:pt idx="81">
                  <c:v>8.105031446540881</c:v>
                </c:pt>
                <c:pt idx="82">
                  <c:v>9.1059748427672957</c:v>
                </c:pt>
                <c:pt idx="83">
                  <c:v>9.2210691823899378</c:v>
                </c:pt>
                <c:pt idx="84">
                  <c:v>10.326100628930817</c:v>
                </c:pt>
                <c:pt idx="85">
                  <c:v>9.7893081761006293</c:v>
                </c:pt>
                <c:pt idx="86">
                  <c:v>8.3663522012578611</c:v>
                </c:pt>
                <c:pt idx="87">
                  <c:v>8.4216981132075475</c:v>
                </c:pt>
                <c:pt idx="88">
                  <c:v>9.2311320754716988</c:v>
                </c:pt>
                <c:pt idx="89">
                  <c:v>9.7817610062893081</c:v>
                </c:pt>
                <c:pt idx="90">
                  <c:v>9.3056603773584907</c:v>
                </c:pt>
                <c:pt idx="91">
                  <c:v>10.289622641509434</c:v>
                </c:pt>
                <c:pt idx="92">
                  <c:v>10.659748427672957</c:v>
                </c:pt>
                <c:pt idx="93">
                  <c:v>9.8531446540880498</c:v>
                </c:pt>
                <c:pt idx="94">
                  <c:v>9.1581761006289319</c:v>
                </c:pt>
                <c:pt idx="95">
                  <c:v>9.7144654088050313</c:v>
                </c:pt>
                <c:pt idx="96">
                  <c:v>9.9852201257861619</c:v>
                </c:pt>
                <c:pt idx="97">
                  <c:v>9.8449685534591183</c:v>
                </c:pt>
                <c:pt idx="98">
                  <c:v>9.6459119496855354</c:v>
                </c:pt>
                <c:pt idx="99">
                  <c:v>10.055345911949685</c:v>
                </c:pt>
                <c:pt idx="100">
                  <c:v>9.6440251572327043</c:v>
                </c:pt>
                <c:pt idx="101">
                  <c:v>9.640566037735848</c:v>
                </c:pt>
                <c:pt idx="102">
                  <c:v>9.9342767295597483</c:v>
                </c:pt>
                <c:pt idx="103">
                  <c:v>10.851886792452829</c:v>
                </c:pt>
                <c:pt idx="104">
                  <c:v>11.30754716981132</c:v>
                </c:pt>
                <c:pt idx="105">
                  <c:v>12.473270440251572</c:v>
                </c:pt>
                <c:pt idx="106">
                  <c:v>12.823584905660377</c:v>
                </c:pt>
                <c:pt idx="107">
                  <c:v>13.27327044025157</c:v>
                </c:pt>
                <c:pt idx="108">
                  <c:v>14.510691823899371</c:v>
                </c:pt>
                <c:pt idx="109">
                  <c:v>17.854716981132075</c:v>
                </c:pt>
                <c:pt idx="110">
                  <c:v>19.10377358490566</c:v>
                </c:pt>
                <c:pt idx="111">
                  <c:v>15.604088050314465</c:v>
                </c:pt>
                <c:pt idx="112">
                  <c:v>16.379874213836477</c:v>
                </c:pt>
                <c:pt idx="113">
                  <c:v>17.933647798742136</c:v>
                </c:pt>
                <c:pt idx="114">
                  <c:v>16.822955974842767</c:v>
                </c:pt>
                <c:pt idx="115">
                  <c:v>16.608176100628931</c:v>
                </c:pt>
                <c:pt idx="116">
                  <c:v>18.316037735849058</c:v>
                </c:pt>
                <c:pt idx="117">
                  <c:v>18.665408805031444</c:v>
                </c:pt>
                <c:pt idx="118">
                  <c:v>17.939622641509434</c:v>
                </c:pt>
                <c:pt idx="119">
                  <c:v>19.367295597484276</c:v>
                </c:pt>
                <c:pt idx="120">
                  <c:v>18.223270440251572</c:v>
                </c:pt>
                <c:pt idx="121">
                  <c:v>18.202201257861635</c:v>
                </c:pt>
                <c:pt idx="122">
                  <c:v>16.916037735849056</c:v>
                </c:pt>
                <c:pt idx="123">
                  <c:v>16.861635220125788</c:v>
                </c:pt>
                <c:pt idx="124">
                  <c:v>16.438993710691822</c:v>
                </c:pt>
                <c:pt idx="125">
                  <c:v>15.829245283018867</c:v>
                </c:pt>
                <c:pt idx="126">
                  <c:v>16.401257861635219</c:v>
                </c:pt>
                <c:pt idx="127">
                  <c:v>17.05</c:v>
                </c:pt>
                <c:pt idx="128">
                  <c:v>18.196855345911949</c:v>
                </c:pt>
                <c:pt idx="129">
                  <c:v>17.750943396226415</c:v>
                </c:pt>
                <c:pt idx="130">
                  <c:v>19.883333333333333</c:v>
                </c:pt>
                <c:pt idx="131">
                  <c:v>22.071383647798744</c:v>
                </c:pt>
                <c:pt idx="132">
                  <c:v>24.386477987421383</c:v>
                </c:pt>
                <c:pt idx="133">
                  <c:v>22.042767295597486</c:v>
                </c:pt>
                <c:pt idx="134">
                  <c:v>22.584905660377359</c:v>
                </c:pt>
                <c:pt idx="135">
                  <c:v>22.944339622641508</c:v>
                </c:pt>
                <c:pt idx="136">
                  <c:v>24.333333333333332</c:v>
                </c:pt>
                <c:pt idx="137">
                  <c:v>19.684591194968554</c:v>
                </c:pt>
                <c:pt idx="138">
                  <c:v>17.47106918238994</c:v>
                </c:pt>
                <c:pt idx="139">
                  <c:v>15.949685534591195</c:v>
                </c:pt>
                <c:pt idx="140">
                  <c:v>15.205974842767295</c:v>
                </c:pt>
                <c:pt idx="141">
                  <c:v>15.780503144654087</c:v>
                </c:pt>
                <c:pt idx="142">
                  <c:v>17.507232704402515</c:v>
                </c:pt>
                <c:pt idx="143">
                  <c:v>20.798427672955974</c:v>
                </c:pt>
                <c:pt idx="144">
                  <c:v>21.144968553459119</c:v>
                </c:pt>
                <c:pt idx="145">
                  <c:v>19.713836477987421</c:v>
                </c:pt>
                <c:pt idx="146">
                  <c:v>21.538364779874211</c:v>
                </c:pt>
                <c:pt idx="147">
                  <c:v>22.02295597484277</c:v>
                </c:pt>
                <c:pt idx="148">
                  <c:v>20.419496855345912</c:v>
                </c:pt>
                <c:pt idx="149">
                  <c:v>21.926729559748427</c:v>
                </c:pt>
                <c:pt idx="150">
                  <c:v>25.110062893081761</c:v>
                </c:pt>
                <c:pt idx="151">
                  <c:v>25.364465408805032</c:v>
                </c:pt>
                <c:pt idx="152">
                  <c:v>26.179559748427671</c:v>
                </c:pt>
                <c:pt idx="153">
                  <c:v>25.87327044025157</c:v>
                </c:pt>
                <c:pt idx="154">
                  <c:v>25.636163522012577</c:v>
                </c:pt>
                <c:pt idx="155">
                  <c:v>23.122327044025155</c:v>
                </c:pt>
                <c:pt idx="156">
                  <c:v>24.544025157232703</c:v>
                </c:pt>
                <c:pt idx="157">
                  <c:v>25.423584905660377</c:v>
                </c:pt>
                <c:pt idx="158">
                  <c:v>26.531446540880506</c:v>
                </c:pt>
                <c:pt idx="159">
                  <c:v>27.023270440251572</c:v>
                </c:pt>
                <c:pt idx="160">
                  <c:v>26.473270440251572</c:v>
                </c:pt>
                <c:pt idx="161">
                  <c:v>26.926100628930818</c:v>
                </c:pt>
                <c:pt idx="162">
                  <c:v>29.749999999999996</c:v>
                </c:pt>
                <c:pt idx="163">
                  <c:v>32.6751572327044</c:v>
                </c:pt>
                <c:pt idx="164">
                  <c:v>37.455345911949685</c:v>
                </c:pt>
                <c:pt idx="165">
                  <c:v>41.653144654088045</c:v>
                </c:pt>
                <c:pt idx="166">
                  <c:v>40.686792452830183</c:v>
                </c:pt>
                <c:pt idx="167">
                  <c:v>43.994968553459117</c:v>
                </c:pt>
                <c:pt idx="168">
                  <c:v>50.667610062893083</c:v>
                </c:pt>
                <c:pt idx="169">
                  <c:v>59.593081761006289</c:v>
                </c:pt>
                <c:pt idx="170">
                  <c:v>52.710691823899374</c:v>
                </c:pt>
                <c:pt idx="171">
                  <c:v>50.486477987421381</c:v>
                </c:pt>
                <c:pt idx="172">
                  <c:v>52.959119496855344</c:v>
                </c:pt>
                <c:pt idx="173">
                  <c:v>57.425786163522012</c:v>
                </c:pt>
                <c:pt idx="174">
                  <c:v>57.265094339622642</c:v>
                </c:pt>
                <c:pt idx="175">
                  <c:v>49.510691823899371</c:v>
                </c:pt>
                <c:pt idx="176">
                  <c:v>52.733962264150946</c:v>
                </c:pt>
                <c:pt idx="177">
                  <c:v>50.162893081761005</c:v>
                </c:pt>
                <c:pt idx="178">
                  <c:v>49.37641509433962</c:v>
                </c:pt>
                <c:pt idx="179">
                  <c:v>52.782075471698114</c:v>
                </c:pt>
                <c:pt idx="180">
                  <c:v>52.147798742138363</c:v>
                </c:pt>
                <c:pt idx="181">
                  <c:v>51.356289308176102</c:v>
                </c:pt>
                <c:pt idx="182">
                  <c:v>49.073584905660375</c:v>
                </c:pt>
                <c:pt idx="183">
                  <c:v>49.305660377358492</c:v>
                </c:pt>
                <c:pt idx="184">
                  <c:v>47.899056603773587</c:v>
                </c:pt>
                <c:pt idx="185">
                  <c:v>50.318553459119499</c:v>
                </c:pt>
                <c:pt idx="186">
                  <c:v>57.661320754716982</c:v>
                </c:pt>
                <c:pt idx="187">
                  <c:v>55.268867924528301</c:v>
                </c:pt>
                <c:pt idx="188">
                  <c:v>56.394654088050309</c:v>
                </c:pt>
                <c:pt idx="189">
                  <c:v>54.744339622641505</c:v>
                </c:pt>
                <c:pt idx="190">
                  <c:v>53.052201257861633</c:v>
                </c:pt>
                <c:pt idx="191">
                  <c:v>51.256918238993713</c:v>
                </c:pt>
                <c:pt idx="192">
                  <c:v>49.241509433962264</c:v>
                </c:pt>
                <c:pt idx="193">
                  <c:v>43.355345911949684</c:v>
                </c:pt>
                <c:pt idx="194">
                  <c:v>39.87012578616352</c:v>
                </c:pt>
                <c:pt idx="195">
                  <c:v>38.718867924528304</c:v>
                </c:pt>
                <c:pt idx="196">
                  <c:v>37.052515723270439</c:v>
                </c:pt>
                <c:pt idx="197">
                  <c:v>43.518553459119502</c:v>
                </c:pt>
                <c:pt idx="198">
                  <c:v>45.190880503144648</c:v>
                </c:pt>
                <c:pt idx="199">
                  <c:v>42.477044025157234</c:v>
                </c:pt>
                <c:pt idx="200">
                  <c:v>40.933333333333337</c:v>
                </c:pt>
                <c:pt idx="201">
                  <c:v>38.318238993710693</c:v>
                </c:pt>
                <c:pt idx="202">
                  <c:v>38.832389937106917</c:v>
                </c:pt>
                <c:pt idx="203">
                  <c:v>40.82767295597484</c:v>
                </c:pt>
                <c:pt idx="204">
                  <c:v>39.716666666666669</c:v>
                </c:pt>
                <c:pt idx="205">
                  <c:v>37.459119496855344</c:v>
                </c:pt>
                <c:pt idx="206">
                  <c:v>36.094654088050312</c:v>
                </c:pt>
                <c:pt idx="207">
                  <c:v>37.35220125786163</c:v>
                </c:pt>
                <c:pt idx="208">
                  <c:v>39.519182389937107</c:v>
                </c:pt>
                <c:pt idx="209">
                  <c:v>37.793396226415091</c:v>
                </c:pt>
                <c:pt idx="210">
                  <c:v>35.1688679245283</c:v>
                </c:pt>
                <c:pt idx="211">
                  <c:v>33.110691823899373</c:v>
                </c:pt>
                <c:pt idx="212">
                  <c:v>30.966666666666665</c:v>
                </c:pt>
                <c:pt idx="213">
                  <c:v>32.13459119496855</c:v>
                </c:pt>
                <c:pt idx="214">
                  <c:v>33.678301886792454</c:v>
                </c:pt>
                <c:pt idx="215">
                  <c:v>32.744025157232706</c:v>
                </c:pt>
                <c:pt idx="216">
                  <c:v>31.892767295597487</c:v>
                </c:pt>
                <c:pt idx="217">
                  <c:v>32.246855345911953</c:v>
                </c:pt>
                <c:pt idx="218">
                  <c:v>33.77735849056603</c:v>
                </c:pt>
                <c:pt idx="219">
                  <c:v>32.281761006289308</c:v>
                </c:pt>
                <c:pt idx="220">
                  <c:v>30.127672955974841</c:v>
                </c:pt>
                <c:pt idx="221">
                  <c:v>30.573899371069182</c:v>
                </c:pt>
                <c:pt idx="222">
                  <c:v>30.712893081761003</c:v>
                </c:pt>
                <c:pt idx="223">
                  <c:v>32.359748427672955</c:v>
                </c:pt>
                <c:pt idx="224">
                  <c:v>30.01761006289308</c:v>
                </c:pt>
                <c:pt idx="225">
                  <c:v>29.49685534591195</c:v>
                </c:pt>
                <c:pt idx="226">
                  <c:v>29.850314465408804</c:v>
                </c:pt>
                <c:pt idx="227">
                  <c:v>32.548427672955974</c:v>
                </c:pt>
                <c:pt idx="228">
                  <c:v>32.611635220125784</c:v>
                </c:pt>
                <c:pt idx="229">
                  <c:v>34.196226415094344</c:v>
                </c:pt>
                <c:pt idx="230">
                  <c:v>35.645283018867921</c:v>
                </c:pt>
                <c:pt idx="231">
                  <c:v>36.573270440251569</c:v>
                </c:pt>
                <c:pt idx="232">
                  <c:v>42.257861635220124</c:v>
                </c:pt>
                <c:pt idx="233">
                  <c:v>41.229874213836474</c:v>
                </c:pt>
                <c:pt idx="234">
                  <c:v>40.626415094339627</c:v>
                </c:pt>
                <c:pt idx="235">
                  <c:v>37.044025157232703</c:v>
                </c:pt>
                <c:pt idx="236">
                  <c:v>36.963836477987421</c:v>
                </c:pt>
                <c:pt idx="237">
                  <c:v>35.085534591194971</c:v>
                </c:pt>
                <c:pt idx="238">
                  <c:v>36.199685534591197</c:v>
                </c:pt>
                <c:pt idx="239">
                  <c:v>37.841194968553452</c:v>
                </c:pt>
                <c:pt idx="240">
                  <c:v>36.545597484276733</c:v>
                </c:pt>
              </c:numCache>
            </c:numRef>
          </c:xVal>
          <c:yVal>
            <c:numRef>
              <c:f>EDA_Gold_Silver_prices!$G$2:$G$242</c:f>
              <c:numCache>
                <c:formatCode>0.00</c:formatCode>
                <c:ptCount val="241"/>
                <c:pt idx="0">
                  <c:v>396.83144654088051</c:v>
                </c:pt>
                <c:pt idx="1">
                  <c:v>388.00597484276727</c:v>
                </c:pt>
                <c:pt idx="2">
                  <c:v>387.26226415094339</c:v>
                </c:pt>
                <c:pt idx="3">
                  <c:v>383.73522012578616</c:v>
                </c:pt>
                <c:pt idx="4">
                  <c:v>364.21603773584906</c:v>
                </c:pt>
                <c:pt idx="5">
                  <c:v>366.04968553459116</c:v>
                </c:pt>
                <c:pt idx="6">
                  <c:v>369.67201257861632</c:v>
                </c:pt>
                <c:pt idx="7">
                  <c:v>370.12232704402516</c:v>
                </c:pt>
                <c:pt idx="8">
                  <c:v>357.55314465408804</c:v>
                </c:pt>
                <c:pt idx="9">
                  <c:v>356.12547169811324</c:v>
                </c:pt>
                <c:pt idx="10">
                  <c:v>357.80660377358492</c:v>
                </c:pt>
                <c:pt idx="11">
                  <c:v>364.03238993710687</c:v>
                </c:pt>
                <c:pt idx="12">
                  <c:v>367.63647798742136</c:v>
                </c:pt>
                <c:pt idx="13">
                  <c:v>384.43459119496856</c:v>
                </c:pt>
                <c:pt idx="14">
                  <c:v>379.72452830188678</c:v>
                </c:pt>
                <c:pt idx="15">
                  <c:v>388.36037735849055</c:v>
                </c:pt>
                <c:pt idx="16">
                  <c:v>391.51037735849059</c:v>
                </c:pt>
                <c:pt idx="17">
                  <c:v>381.84685534591193</c:v>
                </c:pt>
                <c:pt idx="18">
                  <c:v>386.40534591194967</c:v>
                </c:pt>
                <c:pt idx="19">
                  <c:v>394.06163522012577</c:v>
                </c:pt>
                <c:pt idx="20">
                  <c:v>391.94874213836476</c:v>
                </c:pt>
                <c:pt idx="21">
                  <c:v>390.32012578616354</c:v>
                </c:pt>
                <c:pt idx="22">
                  <c:v>383.74842767295598</c:v>
                </c:pt>
                <c:pt idx="23">
                  <c:v>383.74402515723267</c:v>
                </c:pt>
                <c:pt idx="24">
                  <c:v>381.60974842767297</c:v>
                </c:pt>
                <c:pt idx="25">
                  <c:v>379.72484276729557</c:v>
                </c:pt>
                <c:pt idx="26">
                  <c:v>371.81132075471697</c:v>
                </c:pt>
                <c:pt idx="27">
                  <c:v>354.47169811320754</c:v>
                </c:pt>
                <c:pt idx="28">
                  <c:v>348.57767295597483</c:v>
                </c:pt>
                <c:pt idx="29">
                  <c:v>350.81698113207545</c:v>
                </c:pt>
                <c:pt idx="30">
                  <c:v>362.46226415094338</c:v>
                </c:pt>
                <c:pt idx="31">
                  <c:v>424.59402515723269</c:v>
                </c:pt>
                <c:pt idx="32">
                  <c:v>400.10660377358488</c:v>
                </c:pt>
                <c:pt idx="33">
                  <c:v>387.08301886792452</c:v>
                </c:pt>
                <c:pt idx="34">
                  <c:v>389.39245283018869</c:v>
                </c:pt>
                <c:pt idx="35">
                  <c:v>411.25</c:v>
                </c:pt>
                <c:pt idx="36">
                  <c:v>392.5575471698113</c:v>
                </c:pt>
                <c:pt idx="37">
                  <c:v>383.81729559748425</c:v>
                </c:pt>
                <c:pt idx="38">
                  <c:v>380.51037735849053</c:v>
                </c:pt>
                <c:pt idx="39">
                  <c:v>401.55817610062888</c:v>
                </c:pt>
                <c:pt idx="40">
                  <c:v>396.51132075471696</c:v>
                </c:pt>
                <c:pt idx="41">
                  <c:v>394.37201257861636</c:v>
                </c:pt>
                <c:pt idx="42">
                  <c:v>394.93396226415092</c:v>
                </c:pt>
                <c:pt idx="43">
                  <c:v>393.57012578616354</c:v>
                </c:pt>
                <c:pt idx="44">
                  <c:v>391.33805031446536</c:v>
                </c:pt>
                <c:pt idx="45">
                  <c:v>399.07044025157234</c:v>
                </c:pt>
                <c:pt idx="46">
                  <c:v>388.5503144654088</c:v>
                </c:pt>
                <c:pt idx="47">
                  <c:v>383.07861635220127</c:v>
                </c:pt>
                <c:pt idx="48">
                  <c:v>385.61603773584903</c:v>
                </c:pt>
                <c:pt idx="49">
                  <c:v>383.23238993710692</c:v>
                </c:pt>
                <c:pt idx="50">
                  <c:v>401.83616352201255</c:v>
                </c:pt>
                <c:pt idx="51">
                  <c:v>399.44119496855342</c:v>
                </c:pt>
                <c:pt idx="52">
                  <c:v>396.59905660377359</c:v>
                </c:pt>
                <c:pt idx="53">
                  <c:v>403.67106918238994</c:v>
                </c:pt>
                <c:pt idx="54">
                  <c:v>424.64874213836475</c:v>
                </c:pt>
                <c:pt idx="55">
                  <c:v>427.44276729559749</c:v>
                </c:pt>
                <c:pt idx="56">
                  <c:v>416.82232704402514</c:v>
                </c:pt>
                <c:pt idx="57">
                  <c:v>415.65786163522012</c:v>
                </c:pt>
                <c:pt idx="58">
                  <c:v>427.89276729559748</c:v>
                </c:pt>
                <c:pt idx="59">
                  <c:v>452.46352201257861</c:v>
                </c:pt>
                <c:pt idx="60">
                  <c:v>450.7018867924528</c:v>
                </c:pt>
                <c:pt idx="61">
                  <c:v>465.62735849056605</c:v>
                </c:pt>
                <c:pt idx="62">
                  <c:v>484.59150943396224</c:v>
                </c:pt>
                <c:pt idx="63">
                  <c:v>494.5072327044025</c:v>
                </c:pt>
                <c:pt idx="64">
                  <c:v>480.41666666666663</c:v>
                </c:pt>
                <c:pt idx="65">
                  <c:v>474.07830188679247</c:v>
                </c:pt>
                <c:pt idx="66">
                  <c:v>486.14779874213838</c:v>
                </c:pt>
                <c:pt idx="67">
                  <c:v>481.50408805031446</c:v>
                </c:pt>
                <c:pt idx="68">
                  <c:v>484.17641509433957</c:v>
                </c:pt>
                <c:pt idx="69">
                  <c:v>502.44654088050311</c:v>
                </c:pt>
                <c:pt idx="70">
                  <c:v>537.86949685534591</c:v>
                </c:pt>
                <c:pt idx="71">
                  <c:v>538.85911949685533</c:v>
                </c:pt>
                <c:pt idx="72">
                  <c:v>510.19371069182387</c:v>
                </c:pt>
                <c:pt idx="73">
                  <c:v>488.94182389937106</c:v>
                </c:pt>
                <c:pt idx="74">
                  <c:v>526.6251572327044</c:v>
                </c:pt>
                <c:pt idx="75">
                  <c:v>523.55723270440251</c:v>
                </c:pt>
                <c:pt idx="76">
                  <c:v>510.35377358490564</c:v>
                </c:pt>
                <c:pt idx="77">
                  <c:v>519.68930817610055</c:v>
                </c:pt>
                <c:pt idx="78">
                  <c:v>546.37767295597484</c:v>
                </c:pt>
                <c:pt idx="79">
                  <c:v>540.8600628930817</c:v>
                </c:pt>
                <c:pt idx="80">
                  <c:v>558.13522012578619</c:v>
                </c:pt>
                <c:pt idx="81">
                  <c:v>583.43962264150946</c:v>
                </c:pt>
                <c:pt idx="82">
                  <c:v>591.39150943396226</c:v>
                </c:pt>
                <c:pt idx="83">
                  <c:v>576.39937106918239</c:v>
                </c:pt>
                <c:pt idx="84">
                  <c:v>575.66100628930815</c:v>
                </c:pt>
                <c:pt idx="85">
                  <c:v>557.12452830188681</c:v>
                </c:pt>
                <c:pt idx="86">
                  <c:v>546.00534591194969</c:v>
                </c:pt>
                <c:pt idx="87">
                  <c:v>561.6103773584905</c:v>
                </c:pt>
                <c:pt idx="88">
                  <c:v>576.40125786163526</c:v>
                </c:pt>
                <c:pt idx="89">
                  <c:v>583.66635220125784</c:v>
                </c:pt>
                <c:pt idx="90">
                  <c:v>587.49716981132076</c:v>
                </c:pt>
                <c:pt idx="91">
                  <c:v>605.35817610062895</c:v>
                </c:pt>
                <c:pt idx="92">
                  <c:v>623.3075471698113</c:v>
                </c:pt>
                <c:pt idx="93">
                  <c:v>611.40974842767298</c:v>
                </c:pt>
                <c:pt idx="94">
                  <c:v>583.46572327044021</c:v>
                </c:pt>
                <c:pt idx="95">
                  <c:v>581.46729559748428</c:v>
                </c:pt>
                <c:pt idx="96">
                  <c:v>596.06635220125781</c:v>
                </c:pt>
                <c:pt idx="97">
                  <c:v>590.41383647798739</c:v>
                </c:pt>
                <c:pt idx="98">
                  <c:v>576.97672955974838</c:v>
                </c:pt>
                <c:pt idx="99">
                  <c:v>590.2698113207548</c:v>
                </c:pt>
                <c:pt idx="100">
                  <c:v>581.1540880503145</c:v>
                </c:pt>
                <c:pt idx="101">
                  <c:v>600.78899371069178</c:v>
                </c:pt>
                <c:pt idx="102">
                  <c:v>629.81226415094329</c:v>
                </c:pt>
                <c:pt idx="103">
                  <c:v>662.32704402515719</c:v>
                </c:pt>
                <c:pt idx="104">
                  <c:v>685.41132075471705</c:v>
                </c:pt>
                <c:pt idx="105">
                  <c:v>732.39182389937105</c:v>
                </c:pt>
                <c:pt idx="106">
                  <c:v>767.70880503144656</c:v>
                </c:pt>
                <c:pt idx="107">
                  <c:v>773.69528301886783</c:v>
                </c:pt>
                <c:pt idx="108">
                  <c:v>779.15062893081767</c:v>
                </c:pt>
                <c:pt idx="109">
                  <c:v>863.16006289308177</c:v>
                </c:pt>
                <c:pt idx="110">
                  <c:v>964.43333333333328</c:v>
                </c:pt>
                <c:pt idx="111">
                  <c:v>863.38773584905653</c:v>
                </c:pt>
                <c:pt idx="112">
                  <c:v>925.77830188679241</c:v>
                </c:pt>
                <c:pt idx="113">
                  <c:v>925.79559748427664</c:v>
                </c:pt>
                <c:pt idx="114">
                  <c:v>867.57578616352203</c:v>
                </c:pt>
                <c:pt idx="115">
                  <c:v>837.5625786163522</c:v>
                </c:pt>
                <c:pt idx="116">
                  <c:v>885.61132075471687</c:v>
                </c:pt>
                <c:pt idx="117">
                  <c:v>883.97515723270442</c:v>
                </c:pt>
                <c:pt idx="118">
                  <c:v>880.04937106918237</c:v>
                </c:pt>
                <c:pt idx="119">
                  <c:v>923.16666666666663</c:v>
                </c:pt>
                <c:pt idx="120">
                  <c:v>906.66918238993719</c:v>
                </c:pt>
                <c:pt idx="121">
                  <c:v>900.50566037735848</c:v>
                </c:pt>
                <c:pt idx="122">
                  <c:v>856.00345911949682</c:v>
                </c:pt>
                <c:pt idx="123">
                  <c:v>840.44056603773583</c:v>
                </c:pt>
                <c:pt idx="124">
                  <c:v>845.66792452830191</c:v>
                </c:pt>
                <c:pt idx="125">
                  <c:v>854.10345911949685</c:v>
                </c:pt>
                <c:pt idx="126">
                  <c:v>904.03836477987409</c:v>
                </c:pt>
                <c:pt idx="127">
                  <c:v>937.63522012578608</c:v>
                </c:pt>
                <c:pt idx="128">
                  <c:v>999.95031446540872</c:v>
                </c:pt>
                <c:pt idx="129">
                  <c:v>996.17389937106918</c:v>
                </c:pt>
                <c:pt idx="130">
                  <c:v>1101.4396226415095</c:v>
                </c:pt>
                <c:pt idx="131">
                  <c:v>1152.2786163522012</c:v>
                </c:pt>
                <c:pt idx="132">
                  <c:v>1229.0179245283018</c:v>
                </c:pt>
                <c:pt idx="133">
                  <c:v>1145.1572327044025</c:v>
                </c:pt>
                <c:pt idx="134">
                  <c:v>1177.2132075471698</c:v>
                </c:pt>
                <c:pt idx="135">
                  <c:v>1197.732075471698</c:v>
                </c:pt>
                <c:pt idx="136">
                  <c:v>1265.9295597484277</c:v>
                </c:pt>
                <c:pt idx="137">
                  <c:v>1132.9198113207547</c:v>
                </c:pt>
                <c:pt idx="138">
                  <c:v>1189.1515723270438</c:v>
                </c:pt>
                <c:pt idx="139">
                  <c:v>1233.8298742138365</c:v>
                </c:pt>
                <c:pt idx="140">
                  <c:v>1172.4786163522012</c:v>
                </c:pt>
                <c:pt idx="141">
                  <c:v>1248.3103773584905</c:v>
                </c:pt>
                <c:pt idx="142">
                  <c:v>1318.8182389937106</c:v>
                </c:pt>
                <c:pt idx="143">
                  <c:v>1459.6399371069183</c:v>
                </c:pt>
                <c:pt idx="144">
                  <c:v>1490.1723270440252</c:v>
                </c:pt>
                <c:pt idx="145">
                  <c:v>1401.6779874213837</c:v>
                </c:pt>
                <c:pt idx="146">
                  <c:v>1417.3226415094339</c:v>
                </c:pt>
                <c:pt idx="147">
                  <c:v>1420.6946540880501</c:v>
                </c:pt>
                <c:pt idx="148">
                  <c:v>1425.0716981132075</c:v>
                </c:pt>
                <c:pt idx="149">
                  <c:v>1442.5408805031448</c:v>
                </c:pt>
                <c:pt idx="150">
                  <c:v>1518.0446540880503</c:v>
                </c:pt>
                <c:pt idx="151">
                  <c:v>1532.6254716981132</c:v>
                </c:pt>
                <c:pt idx="152">
                  <c:v>1650.4698113207548</c:v>
                </c:pt>
                <c:pt idx="153">
                  <c:v>1663.9050314465408</c:v>
                </c:pt>
                <c:pt idx="154">
                  <c:v>1614.6072327044026</c:v>
                </c:pt>
                <c:pt idx="155">
                  <c:v>1595.7820754716981</c:v>
                </c:pt>
                <c:pt idx="156">
                  <c:v>1592.9122641509434</c:v>
                </c:pt>
                <c:pt idx="157">
                  <c:v>1607.4028301886792</c:v>
                </c:pt>
                <c:pt idx="158">
                  <c:v>1735.0110062893082</c:v>
                </c:pt>
                <c:pt idx="159">
                  <c:v>1805.3572327044026</c:v>
                </c:pt>
                <c:pt idx="160">
                  <c:v>1758.3908805031447</c:v>
                </c:pt>
                <c:pt idx="161">
                  <c:v>1780.3779874213835</c:v>
                </c:pt>
                <c:pt idx="162">
                  <c:v>1839.9927672955973</c:v>
                </c:pt>
                <c:pt idx="163">
                  <c:v>1874.50786163522</c:v>
                </c:pt>
                <c:pt idx="164">
                  <c:v>1933.2216981132074</c:v>
                </c:pt>
                <c:pt idx="165">
                  <c:v>1975.1515723270441</c:v>
                </c:pt>
                <c:pt idx="166">
                  <c:v>1941.6163522012578</c:v>
                </c:pt>
                <c:pt idx="167">
                  <c:v>1964.97106918239</c:v>
                </c:pt>
                <c:pt idx="168">
                  <c:v>2013.5792452830187</c:v>
                </c:pt>
                <c:pt idx="169">
                  <c:v>2066.9924528301885</c:v>
                </c:pt>
                <c:pt idx="170">
                  <c:v>2135.4490566037734</c:v>
                </c:pt>
                <c:pt idx="171">
                  <c:v>2157.0622641509435</c:v>
                </c:pt>
                <c:pt idx="172">
                  <c:v>2196.6707547169813</c:v>
                </c:pt>
                <c:pt idx="173">
                  <c:v>2504.5704402515721</c:v>
                </c:pt>
                <c:pt idx="174">
                  <c:v>2659.7644654088049</c:v>
                </c:pt>
                <c:pt idx="175">
                  <c:v>2580.3465408805032</c:v>
                </c:pt>
                <c:pt idx="176">
                  <c:v>2772.0402515723272</c:v>
                </c:pt>
                <c:pt idx="177">
                  <c:v>2714.7446540880505</c:v>
                </c:pt>
                <c:pt idx="178">
                  <c:v>2664.5481132075474</c:v>
                </c:pt>
                <c:pt idx="179">
                  <c:v>2697.5402515723267</c:v>
                </c:pt>
                <c:pt idx="180">
                  <c:v>2652.164465408805</c:v>
                </c:pt>
                <c:pt idx="181">
                  <c:v>2686.6053459119498</c:v>
                </c:pt>
                <c:pt idx="182">
                  <c:v>2715.209433962264</c:v>
                </c:pt>
                <c:pt idx="183">
                  <c:v>2816.9345911949686</c:v>
                </c:pt>
                <c:pt idx="184">
                  <c:v>2783.8157232704402</c:v>
                </c:pt>
                <c:pt idx="185">
                  <c:v>2848.4040880503144</c:v>
                </c:pt>
                <c:pt idx="186">
                  <c:v>2993.5295597484278</c:v>
                </c:pt>
                <c:pt idx="187">
                  <c:v>2908.6811320754714</c:v>
                </c:pt>
                <c:pt idx="188">
                  <c:v>2962.5150943396225</c:v>
                </c:pt>
                <c:pt idx="189">
                  <c:v>2893.5663522012578</c:v>
                </c:pt>
                <c:pt idx="190">
                  <c:v>2855.4531446540882</c:v>
                </c:pt>
                <c:pt idx="191">
                  <c:v>2750.664465408805</c:v>
                </c:pt>
                <c:pt idx="192">
                  <c:v>2724.6704402515725</c:v>
                </c:pt>
                <c:pt idx="193">
                  <c:v>2544.1286163522009</c:v>
                </c:pt>
                <c:pt idx="194">
                  <c:v>2447.1270440251574</c:v>
                </c:pt>
                <c:pt idx="195">
                  <c:v>2464.0154088050313</c:v>
                </c:pt>
                <c:pt idx="196">
                  <c:v>2416.5845911949687</c:v>
                </c:pt>
                <c:pt idx="197">
                  <c:v>2686.8566037735845</c:v>
                </c:pt>
                <c:pt idx="198">
                  <c:v>2700.9814465408808</c:v>
                </c:pt>
                <c:pt idx="199">
                  <c:v>2551.6459119496853</c:v>
                </c:pt>
                <c:pt idx="200">
                  <c:v>2515.9547169811322</c:v>
                </c:pt>
                <c:pt idx="201">
                  <c:v>2379.5679245283018</c:v>
                </c:pt>
                <c:pt idx="202">
                  <c:v>2431.2235849056606</c:v>
                </c:pt>
                <c:pt idx="203">
                  <c:v>2545.3959119496853</c:v>
                </c:pt>
                <c:pt idx="204">
                  <c:v>2561.5323899371069</c:v>
                </c:pt>
                <c:pt idx="205">
                  <c:v>2464.4669811320755</c:v>
                </c:pt>
                <c:pt idx="206">
                  <c:v>2404.9506289308174</c:v>
                </c:pt>
                <c:pt idx="207">
                  <c:v>2401.8349056603774</c:v>
                </c:pt>
                <c:pt idx="208">
                  <c:v>2475.4386792452829</c:v>
                </c:pt>
                <c:pt idx="209">
                  <c:v>2480.0993710691823</c:v>
                </c:pt>
                <c:pt idx="210">
                  <c:v>2367.4707547169814</c:v>
                </c:pt>
                <c:pt idx="211">
                  <c:v>2358.4069182389935</c:v>
                </c:pt>
                <c:pt idx="212">
                  <c:v>2279.5962264150944</c:v>
                </c:pt>
                <c:pt idx="213">
                  <c:v>2367.672641509434</c:v>
                </c:pt>
                <c:pt idx="214">
                  <c:v>2443.8930817610062</c:v>
                </c:pt>
                <c:pt idx="215">
                  <c:v>2393.497798742138</c:v>
                </c:pt>
                <c:pt idx="216">
                  <c:v>2314.6305031446541</c:v>
                </c:pt>
                <c:pt idx="217">
                  <c:v>2365.9323899371066</c:v>
                </c:pt>
                <c:pt idx="218">
                  <c:v>2405.182389937107</c:v>
                </c:pt>
                <c:pt idx="219">
                  <c:v>2372.6874213836481</c:v>
                </c:pt>
                <c:pt idx="220">
                  <c:v>2258.246226415094</c:v>
                </c:pt>
                <c:pt idx="221">
                  <c:v>2287.6198113207547</c:v>
                </c:pt>
                <c:pt idx="222">
                  <c:v>2342.0327044025157</c:v>
                </c:pt>
                <c:pt idx="223">
                  <c:v>2372.2877358490564</c:v>
                </c:pt>
                <c:pt idx="224">
                  <c:v>2256.5981132075472</c:v>
                </c:pt>
                <c:pt idx="225">
                  <c:v>2237.127672955975</c:v>
                </c:pt>
                <c:pt idx="226">
                  <c:v>2323.3352201257862</c:v>
                </c:pt>
                <c:pt idx="227">
                  <c:v>2574.137421383648</c:v>
                </c:pt>
                <c:pt idx="228">
                  <c:v>2625.6833333333329</c:v>
                </c:pt>
                <c:pt idx="229">
                  <c:v>2596.6176100628932</c:v>
                </c:pt>
                <c:pt idx="230">
                  <c:v>2652.2025157232702</c:v>
                </c:pt>
                <c:pt idx="231">
                  <c:v>2700.5748427672956</c:v>
                </c:pt>
                <c:pt idx="232">
                  <c:v>2825.3245283018869</c:v>
                </c:pt>
                <c:pt idx="233">
                  <c:v>2820.9971698113209</c:v>
                </c:pt>
                <c:pt idx="234">
                  <c:v>2784.2893081761003</c:v>
                </c:pt>
                <c:pt idx="235">
                  <c:v>2658.2811320754713</c:v>
                </c:pt>
                <c:pt idx="236">
                  <c:v>2629.639622641509</c:v>
                </c:pt>
                <c:pt idx="237">
                  <c:v>2471.1786163522011</c:v>
                </c:pt>
                <c:pt idx="238">
                  <c:v>2553.1776729559747</c:v>
                </c:pt>
                <c:pt idx="239">
                  <c:v>2604.3449685534588</c:v>
                </c:pt>
                <c:pt idx="240">
                  <c:v>2552.498427672956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6-49F0-B75C-8F646E0C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2383"/>
        <c:axId val="41572863"/>
      </c:scatterChart>
      <c:valAx>
        <c:axId val="4157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2863"/>
        <c:crosses val="autoZero"/>
        <c:crossBetween val="midCat"/>
      </c:valAx>
      <c:valAx>
        <c:axId val="415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of Silver</a:t>
            </a:r>
            <a:r>
              <a:rPr lang="en-US" baseline="0"/>
              <a:t> (Yearly 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Visuals!$C$3</c:f>
              <c:strCache>
                <c:ptCount val="1"/>
                <c:pt idx="0">
                  <c:v>Silver 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Visuals!$B$4:$B$22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Visuals!$C$4:$C$22</c:f>
              <c:numCache>
                <c:formatCode>0.0</c:formatCode>
                <c:ptCount val="19"/>
                <c:pt idx="0">
                  <c:v>7.1558962264150949</c:v>
                </c:pt>
                <c:pt idx="1">
                  <c:v>7.1076257861635215</c:v>
                </c:pt>
                <c:pt idx="2">
                  <c:v>7.0587002096436064</c:v>
                </c:pt>
                <c:pt idx="3">
                  <c:v>6.5069444444444429</c:v>
                </c:pt>
                <c:pt idx="4">
                  <c:v>7.0694182389937099</c:v>
                </c:pt>
                <c:pt idx="5">
                  <c:v>7.1868972746331243</c:v>
                </c:pt>
                <c:pt idx="6">
                  <c:v>9.5292976939203378</c:v>
                </c:pt>
                <c:pt idx="7">
                  <c:v>10.187971698113207</c:v>
                </c:pt>
                <c:pt idx="8">
                  <c:v>16.491352201257858</c:v>
                </c:pt>
                <c:pt idx="9">
                  <c:v>17.431446540880504</c:v>
                </c:pt>
                <c:pt idx="10">
                  <c:v>20.194863731656184</c:v>
                </c:pt>
                <c:pt idx="11">
                  <c:v>22.299947589098533</c:v>
                </c:pt>
                <c:pt idx="12">
                  <c:v>28.934486373165615</c:v>
                </c:pt>
                <c:pt idx="13">
                  <c:v>51.516430817610058</c:v>
                </c:pt>
                <c:pt idx="14">
                  <c:v>52.194051362683432</c:v>
                </c:pt>
                <c:pt idx="15">
                  <c:v>43.582127882599586</c:v>
                </c:pt>
                <c:pt idx="16">
                  <c:v>36.581341719077564</c:v>
                </c:pt>
                <c:pt idx="17">
                  <c:v>31.659145702306088</c:v>
                </c:pt>
                <c:pt idx="18">
                  <c:v>36.219392033542974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A-4DF5-A16A-E58652E39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094927"/>
        <c:axId val="756095407"/>
      </c:lineChart>
      <c:catAx>
        <c:axId val="7560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95407"/>
        <c:crosses val="autoZero"/>
        <c:auto val="1"/>
        <c:lblAlgn val="ctr"/>
        <c:lblOffset val="100"/>
        <c:noMultiLvlLbl val="0"/>
      </c:catAx>
      <c:valAx>
        <c:axId val="75609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of Gold</a:t>
            </a:r>
            <a:r>
              <a:rPr lang="en-US" baseline="0"/>
              <a:t> (Yearly 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Visuals!$D$3</c:f>
              <c:strCache>
                <c:ptCount val="1"/>
                <c:pt idx="0">
                  <c:v>Gold 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Visuals!$B$4:$B$22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Visuals!$D$4:$D$22</c:f>
              <c:numCache>
                <c:formatCode>0.0</c:formatCode>
                <c:ptCount val="19"/>
                <c:pt idx="0">
                  <c:v>381.50733752620545</c:v>
                </c:pt>
                <c:pt idx="1">
                  <c:v>377.39588574423482</c:v>
                </c:pt>
                <c:pt idx="2">
                  <c:v>394.07348008385742</c:v>
                </c:pt>
                <c:pt idx="3">
                  <c:v>402.2163784067086</c:v>
                </c:pt>
                <c:pt idx="4">
                  <c:v>473.71284067085952</c:v>
                </c:pt>
                <c:pt idx="5">
                  <c:v>532.07518343815514</c:v>
                </c:pt>
                <c:pt idx="6">
                  <c:v>582.98603249475889</c:v>
                </c:pt>
                <c:pt idx="7">
                  <c:v>617.54544025157236</c:v>
                </c:pt>
                <c:pt idx="8">
                  <c:v>861.48621593291398</c:v>
                </c:pt>
                <c:pt idx="9">
                  <c:v>903.70034067085965</c:v>
                </c:pt>
                <c:pt idx="10">
                  <c:v>1187.1215408805031</c:v>
                </c:pt>
                <c:pt idx="11">
                  <c:v>1478.4152777777779</c:v>
                </c:pt>
                <c:pt idx="12">
                  <c:v>1759.3929507337525</c:v>
                </c:pt>
                <c:pt idx="13">
                  <c:v>2308.9839622641507</c:v>
                </c:pt>
                <c:pt idx="14">
                  <c:v>2801.9595125786163</c:v>
                </c:pt>
                <c:pt idx="15">
                  <c:v>2586.4708595387842</c:v>
                </c:pt>
                <c:pt idx="16">
                  <c:v>2428.1740828092247</c:v>
                </c:pt>
                <c:pt idx="17">
                  <c:v>2337.4779874213832</c:v>
                </c:pt>
                <c:pt idx="18">
                  <c:v>2638.5217767295594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E-4F8E-85C7-6BAF167DD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094927"/>
        <c:axId val="756095407"/>
      </c:lineChart>
      <c:catAx>
        <c:axId val="7560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95407"/>
        <c:crosses val="autoZero"/>
        <c:auto val="1"/>
        <c:lblAlgn val="ctr"/>
        <c:lblOffset val="100"/>
        <c:noMultiLvlLbl val="0"/>
      </c:catAx>
      <c:valAx>
        <c:axId val="75609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 Plot of Silver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Silver</a:t>
          </a:r>
        </a:p>
      </cx:txPr>
    </cx:title>
    <cx:plotArea>
      <cx:plotAreaRegion>
        <cx:series layoutId="boxWhisker" uniqueId="{23E40953-C44E-4E42-B46B-601C788E333E}" formatIdx="1">
          <cx:tx>
            <cx:txData>
              <cx:f>_xlchart.v1.2</cx:f>
              <cx:v>Silver (Avg)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Box Plot of Gold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Gold</a:t>
          </a:r>
        </a:p>
      </cx:txPr>
    </cx:title>
    <cx:plotArea>
      <cx:plotAreaRegion>
        <cx:series layoutId="boxWhisker" uniqueId="{519488A1-1954-4931-8C64-6BBB18D9FAF6}">
          <cx:tx>
            <cx:txData>
              <cx:f>_xlchart.v1.8</cx:f>
              <cx:v>Gold (Avg)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142169</xdr:colOff>
      <xdr:row>0</xdr:row>
      <xdr:rowOff>94543</xdr:rowOff>
    </xdr:from>
    <xdr:to>
      <xdr:col>21</xdr:col>
      <xdr:colOff>585612</xdr:colOff>
      <xdr:row>19</xdr:row>
      <xdr:rowOff>98777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3D691-121B-29DA-A82A-AB615AD53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384175</xdr:colOff>
      <xdr:row>0</xdr:row>
      <xdr:rowOff>171450</xdr:rowOff>
    </xdr:from>
    <xdr:to>
      <xdr:col>12</xdr:col>
      <xdr:colOff>79375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DADAB-5560-0615-4A40-5BD7C9FCC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393700</xdr:colOff>
      <xdr:row>16</xdr:row>
      <xdr:rowOff>95250</xdr:rowOff>
    </xdr:from>
    <xdr:to>
      <xdr:col>12</xdr:col>
      <xdr:colOff>88900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C2EC2B-D1BB-4B66-BCC9-5C937833B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231775</xdr:colOff>
      <xdr:row>0</xdr:row>
      <xdr:rowOff>158750</xdr:rowOff>
    </xdr:from>
    <xdr:to>
      <xdr:col>19</xdr:col>
      <xdr:colOff>536575</xdr:colOff>
      <xdr:row>15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15232C7-6EDA-CD51-8C24-E8E715A205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9425" y="158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241300</xdr:colOff>
      <xdr:row>16</xdr:row>
      <xdr:rowOff>69850</xdr:rowOff>
    </xdr:from>
    <xdr:to>
      <xdr:col>19</xdr:col>
      <xdr:colOff>546100</xdr:colOff>
      <xdr:row>31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8258009-C6C2-42E8-85EB-E40C101259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08950" y="3016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2"/>
  <sheetViews>
    <sheetView tabSelected="1" zoomScale="90" zoomScaleNormal="90" workbookViewId="0"/>
  </sheetViews>
  <sheetFormatPr defaultRowHeight="14.5" x14ac:dyDescent="0.35"/>
  <cols>
    <col min="2" max="2" width="9.26953125" customWidth="1"/>
    <col min="3" max="3" width="10.81640625" customWidth="1"/>
    <col min="4" max="4" width="10.90625" customWidth="1"/>
    <col min="5" max="5" width="2.7265625" customWidth="1"/>
    <col min="6" max="6" width="10.7265625" bestFit="1" customWidth="1"/>
    <col min="7" max="7" width="10.1796875" bestFit="1" customWidth="1"/>
    <col min="9" max="10" width="0" hidden="1" customWidth="1"/>
    <col min="11" max="11" width="16.6328125" bestFit="1" customWidth="1"/>
    <col min="12" max="12" width="9.36328125" bestFit="1" customWidth="1"/>
    <col min="13" max="13" width="12.36328125" bestFit="1" customWidth="1"/>
  </cols>
  <sheetData>
    <row r="1" spans="1:13" x14ac:dyDescent="0.35">
      <c r="A1" t="s">
        <v>15</v>
      </c>
      <c r="B1" t="s">
        <v>0</v>
      </c>
      <c r="C1" t="s">
        <v>1</v>
      </c>
      <c r="D1" t="s">
        <v>2</v>
      </c>
      <c r="F1" t="s">
        <v>5</v>
      </c>
      <c r="G1" t="s">
        <v>6</v>
      </c>
      <c r="K1" s="8" t="s">
        <v>19</v>
      </c>
      <c r="L1" s="8"/>
      <c r="M1" s="8"/>
    </row>
    <row r="2" spans="1:13" x14ac:dyDescent="0.35">
      <c r="A2">
        <f>YEAR(B2)</f>
        <v>1997</v>
      </c>
      <c r="B2" s="1">
        <v>35490</v>
      </c>
      <c r="C2">
        <v>186.48</v>
      </c>
      <c r="D2">
        <v>12619.24</v>
      </c>
      <c r="F2" s="2">
        <f>C2/31.8</f>
        <v>5.8641509433962256</v>
      </c>
      <c r="G2" s="2">
        <f>D2/31.8</f>
        <v>396.83144654088051</v>
      </c>
      <c r="K2" s="8"/>
      <c r="L2" s="8"/>
      <c r="M2" s="8"/>
    </row>
    <row r="3" spans="1:13" x14ac:dyDescent="0.35">
      <c r="A3">
        <f t="shared" ref="A3:A66" si="0">YEAR(B3)</f>
        <v>1997</v>
      </c>
      <c r="B3" s="1">
        <v>35521</v>
      </c>
      <c r="C3">
        <v>170.65</v>
      </c>
      <c r="D3">
        <v>12338.59</v>
      </c>
      <c r="F3" s="2">
        <f t="shared" ref="F3:G66" si="1">C3/31.8</f>
        <v>5.3663522012578619</v>
      </c>
      <c r="G3" s="2">
        <f t="shared" si="1"/>
        <v>388.00597484276727</v>
      </c>
      <c r="K3" s="8"/>
      <c r="L3" s="8"/>
      <c r="M3" s="8"/>
    </row>
    <row r="4" spans="1:13" x14ac:dyDescent="0.35">
      <c r="A4">
        <f t="shared" si="0"/>
        <v>1997</v>
      </c>
      <c r="B4" s="1">
        <v>35551</v>
      </c>
      <c r="C4">
        <v>170.44</v>
      </c>
      <c r="D4">
        <v>12314.94</v>
      </c>
      <c r="F4" s="2">
        <f t="shared" si="1"/>
        <v>5.3597484276729555</v>
      </c>
      <c r="G4" s="2">
        <f t="shared" si="1"/>
        <v>387.26226415094339</v>
      </c>
      <c r="K4" s="8"/>
      <c r="L4" s="8"/>
      <c r="M4" s="8"/>
    </row>
    <row r="5" spans="1:13" x14ac:dyDescent="0.35">
      <c r="A5">
        <f t="shared" si="0"/>
        <v>1997</v>
      </c>
      <c r="B5" s="1">
        <v>35582</v>
      </c>
      <c r="C5">
        <v>169.96</v>
      </c>
      <c r="D5">
        <v>12202.78</v>
      </c>
      <c r="F5" s="2">
        <f t="shared" si="1"/>
        <v>5.3446540880503148</v>
      </c>
      <c r="G5" s="2">
        <f t="shared" si="1"/>
        <v>383.73522012578616</v>
      </c>
      <c r="K5" s="8"/>
      <c r="L5" s="8"/>
      <c r="M5" s="8"/>
    </row>
    <row r="6" spans="1:13" x14ac:dyDescent="0.35">
      <c r="A6">
        <f t="shared" si="0"/>
        <v>1997</v>
      </c>
      <c r="B6" s="1">
        <v>35612</v>
      </c>
      <c r="C6">
        <v>155.80000000000001</v>
      </c>
      <c r="D6">
        <v>11582.07</v>
      </c>
      <c r="F6" s="2">
        <f t="shared" si="1"/>
        <v>4.89937106918239</v>
      </c>
      <c r="G6" s="2">
        <f t="shared" si="1"/>
        <v>364.21603773584906</v>
      </c>
      <c r="K6" s="4" t="s">
        <v>14</v>
      </c>
      <c r="L6" s="4" t="s">
        <v>3</v>
      </c>
      <c r="M6" s="4" t="s">
        <v>4</v>
      </c>
    </row>
    <row r="7" spans="1:13" x14ac:dyDescent="0.35">
      <c r="A7">
        <f t="shared" si="0"/>
        <v>1997</v>
      </c>
      <c r="B7" s="1">
        <v>35643</v>
      </c>
      <c r="C7">
        <v>162.16</v>
      </c>
      <c r="D7">
        <v>11640.38</v>
      </c>
      <c r="F7" s="2">
        <f t="shared" si="1"/>
        <v>5.0993710691823901</v>
      </c>
      <c r="G7" s="2">
        <f t="shared" si="1"/>
        <v>366.04968553459116</v>
      </c>
      <c r="K7" s="3" t="s">
        <v>12</v>
      </c>
      <c r="L7" s="5">
        <f>MIN($F:$F)</f>
        <v>4.89937106918239</v>
      </c>
      <c r="M7" s="5">
        <f>MIN($G:$G)</f>
        <v>348.57767295597483</v>
      </c>
    </row>
    <row r="8" spans="1:13" x14ac:dyDescent="0.35">
      <c r="A8">
        <f t="shared" si="0"/>
        <v>1997</v>
      </c>
      <c r="B8" s="1">
        <v>35674</v>
      </c>
      <c r="C8">
        <v>172.13</v>
      </c>
      <c r="D8">
        <v>11755.57</v>
      </c>
      <c r="F8" s="2">
        <f t="shared" si="1"/>
        <v>5.4128930817610064</v>
      </c>
      <c r="G8" s="2">
        <f t="shared" si="1"/>
        <v>369.67201257861632</v>
      </c>
      <c r="K8" s="3" t="s">
        <v>13</v>
      </c>
      <c r="L8" s="5">
        <f>MAX($F:$F)</f>
        <v>59.593081761006289</v>
      </c>
      <c r="M8" s="5">
        <f>MAX($G:$G)</f>
        <v>2993.5295597484278</v>
      </c>
    </row>
    <row r="9" spans="1:13" x14ac:dyDescent="0.35">
      <c r="A9">
        <f t="shared" si="0"/>
        <v>1997</v>
      </c>
      <c r="B9" s="1">
        <v>35704</v>
      </c>
      <c r="C9">
        <v>181.57</v>
      </c>
      <c r="D9">
        <v>11769.89</v>
      </c>
      <c r="F9" s="2">
        <f t="shared" si="1"/>
        <v>5.709748427672956</v>
      </c>
      <c r="G9" s="2">
        <f t="shared" si="1"/>
        <v>370.12232704402516</v>
      </c>
      <c r="K9" s="3"/>
      <c r="L9" s="5"/>
      <c r="M9" s="5"/>
    </row>
    <row r="10" spans="1:13" x14ac:dyDescent="0.35">
      <c r="A10">
        <f t="shared" si="0"/>
        <v>1997</v>
      </c>
      <c r="B10" s="1">
        <v>35735</v>
      </c>
      <c r="C10">
        <v>187.99</v>
      </c>
      <c r="D10">
        <v>11370.19</v>
      </c>
      <c r="F10" s="2">
        <f t="shared" si="1"/>
        <v>5.9116352201257865</v>
      </c>
      <c r="G10" s="2">
        <f t="shared" si="1"/>
        <v>357.55314465408804</v>
      </c>
      <c r="K10" s="3" t="s">
        <v>7</v>
      </c>
      <c r="L10" s="5">
        <f>AVERAGE($F:$F)</f>
        <v>21.549757300555875</v>
      </c>
      <c r="M10" s="5">
        <f>AVERAGE($G:$G)</f>
        <v>1294.9717829275291</v>
      </c>
    </row>
    <row r="11" spans="1:13" x14ac:dyDescent="0.35">
      <c r="A11">
        <f t="shared" si="0"/>
        <v>1997</v>
      </c>
      <c r="B11" s="1">
        <v>35765</v>
      </c>
      <c r="C11">
        <v>224.16</v>
      </c>
      <c r="D11">
        <v>11324.79</v>
      </c>
      <c r="F11" s="2">
        <f t="shared" si="1"/>
        <v>7.0490566037735842</v>
      </c>
      <c r="G11" s="2">
        <f t="shared" si="1"/>
        <v>356.12547169811324</v>
      </c>
      <c r="K11" s="3" t="s">
        <v>8</v>
      </c>
      <c r="L11" s="5">
        <f>MEDIAN($F:$F)</f>
        <v>16.916037735849056</v>
      </c>
      <c r="M11" s="5">
        <f>MEDIAN($G:$G)</f>
        <v>900.50566037735848</v>
      </c>
    </row>
    <row r="12" spans="1:13" x14ac:dyDescent="0.35">
      <c r="A12">
        <f t="shared" si="0"/>
        <v>1998</v>
      </c>
      <c r="B12" s="1">
        <v>35796</v>
      </c>
      <c r="C12">
        <v>230.08</v>
      </c>
      <c r="D12">
        <v>11378.25</v>
      </c>
      <c r="F12" s="2">
        <f t="shared" si="1"/>
        <v>7.2352201257861637</v>
      </c>
      <c r="G12" s="2">
        <f t="shared" si="1"/>
        <v>357.80660377358492</v>
      </c>
      <c r="K12" s="3" t="s">
        <v>9</v>
      </c>
      <c r="L12" s="5">
        <f>MODE($F:$F)</f>
        <v>7.1261006289308177</v>
      </c>
      <c r="M12" s="5" t="str">
        <f>IFERROR(MODE(G2:G242),"No Mode")</f>
        <v>No Mode</v>
      </c>
    </row>
    <row r="13" spans="1:13" x14ac:dyDescent="0.35">
      <c r="A13">
        <f t="shared" si="0"/>
        <v>1998</v>
      </c>
      <c r="B13" s="1">
        <v>35827</v>
      </c>
      <c r="C13">
        <v>261.75</v>
      </c>
      <c r="D13">
        <v>11576.23</v>
      </c>
      <c r="F13" s="2">
        <f t="shared" si="1"/>
        <v>8.2311320754716988</v>
      </c>
      <c r="G13" s="2">
        <f t="shared" si="1"/>
        <v>364.03238993710687</v>
      </c>
      <c r="K13" s="3"/>
      <c r="L13" s="5"/>
      <c r="M13" s="5"/>
    </row>
    <row r="14" spans="1:13" x14ac:dyDescent="0.35">
      <c r="A14">
        <f t="shared" si="0"/>
        <v>1998</v>
      </c>
      <c r="B14" s="1">
        <v>35855</v>
      </c>
      <c r="C14">
        <v>243.81</v>
      </c>
      <c r="D14">
        <v>11690.84</v>
      </c>
      <c r="F14" s="2">
        <f t="shared" si="1"/>
        <v>7.6669811320754713</v>
      </c>
      <c r="G14" s="2">
        <f t="shared" si="1"/>
        <v>367.63647798742136</v>
      </c>
      <c r="K14" s="3" t="s">
        <v>10</v>
      </c>
      <c r="L14" s="5">
        <f>STDEV($F:$F)</f>
        <v>15.677321264611056</v>
      </c>
      <c r="M14" s="5">
        <f>STDEV($G:$G)</f>
        <v>909.90877908522566</v>
      </c>
    </row>
    <row r="15" spans="1:13" x14ac:dyDescent="0.35">
      <c r="A15">
        <f t="shared" si="0"/>
        <v>1998</v>
      </c>
      <c r="B15" s="1">
        <v>35886</v>
      </c>
      <c r="C15">
        <v>249.37</v>
      </c>
      <c r="D15">
        <v>12225.02</v>
      </c>
      <c r="F15" s="2">
        <f t="shared" si="1"/>
        <v>7.8418238993710689</v>
      </c>
      <c r="G15" s="2">
        <f t="shared" si="1"/>
        <v>384.43459119496856</v>
      </c>
      <c r="K15" s="3" t="s">
        <v>11</v>
      </c>
      <c r="L15" s="5">
        <f>VAR($F:$F)</f>
        <v>245.77840203382601</v>
      </c>
      <c r="M15" s="5">
        <f>VAR($G:$G)</f>
        <v>827933.98625636601</v>
      </c>
    </row>
    <row r="16" spans="1:13" x14ac:dyDescent="0.35">
      <c r="A16">
        <f t="shared" si="0"/>
        <v>1998</v>
      </c>
      <c r="B16" s="1">
        <v>35916</v>
      </c>
      <c r="C16">
        <v>225.54</v>
      </c>
      <c r="D16">
        <v>12075.24</v>
      </c>
      <c r="F16" s="2">
        <f t="shared" si="1"/>
        <v>7.0924528301886784</v>
      </c>
      <c r="G16" s="2">
        <f t="shared" si="1"/>
        <v>379.72452830188678</v>
      </c>
      <c r="K16" s="3"/>
      <c r="L16" s="3"/>
      <c r="M16" s="3"/>
    </row>
    <row r="17" spans="1:13" ht="14.5" customHeight="1" x14ac:dyDescent="0.35">
      <c r="A17">
        <f t="shared" si="0"/>
        <v>1998</v>
      </c>
      <c r="B17" s="1">
        <v>35947</v>
      </c>
      <c r="C17">
        <v>222.24</v>
      </c>
      <c r="D17">
        <v>12349.86</v>
      </c>
      <c r="F17" s="2">
        <f t="shared" si="1"/>
        <v>6.9886792452830191</v>
      </c>
      <c r="G17" s="2">
        <f t="shared" si="1"/>
        <v>388.36037735849055</v>
      </c>
      <c r="K17" s="3" t="s">
        <v>16</v>
      </c>
      <c r="L17" s="6">
        <f>CORREL(F:F,G:G)</f>
        <v>0.95425595705397837</v>
      </c>
      <c r="M17" s="6"/>
    </row>
    <row r="18" spans="1:13" x14ac:dyDescent="0.35">
      <c r="A18">
        <f t="shared" si="0"/>
        <v>1998</v>
      </c>
      <c r="B18" s="1">
        <v>35977</v>
      </c>
      <c r="C18">
        <v>232.46</v>
      </c>
      <c r="D18">
        <v>12450.03</v>
      </c>
      <c r="F18" s="2">
        <f t="shared" si="1"/>
        <v>7.3100628930817608</v>
      </c>
      <c r="G18" s="2">
        <f t="shared" si="1"/>
        <v>391.51037735849059</v>
      </c>
      <c r="K18" s="3"/>
      <c r="L18" s="3"/>
      <c r="M18" s="3"/>
    </row>
    <row r="19" spans="1:13" x14ac:dyDescent="0.35">
      <c r="A19">
        <f t="shared" si="0"/>
        <v>1998</v>
      </c>
      <c r="B19" s="1">
        <v>36008</v>
      </c>
      <c r="C19">
        <v>220.73</v>
      </c>
      <c r="D19">
        <v>12142.73</v>
      </c>
      <c r="F19" s="2">
        <f t="shared" si="1"/>
        <v>6.9411949685534591</v>
      </c>
      <c r="G19" s="2">
        <f t="shared" si="1"/>
        <v>381.84685534591193</v>
      </c>
      <c r="K19" s="3" t="s">
        <v>20</v>
      </c>
      <c r="L19" s="5">
        <f>QUARTILE(Silver,1)</f>
        <v>7.1261006289308177</v>
      </c>
      <c r="M19" s="5">
        <f>QUARTILE(Gold,1)</f>
        <v>452.46352201257861</v>
      </c>
    </row>
    <row r="20" spans="1:13" x14ac:dyDescent="0.35">
      <c r="A20">
        <f t="shared" si="0"/>
        <v>1998</v>
      </c>
      <c r="B20" s="1">
        <v>36039</v>
      </c>
      <c r="C20">
        <v>213.74</v>
      </c>
      <c r="D20">
        <v>12287.69</v>
      </c>
      <c r="F20" s="2">
        <f t="shared" si="1"/>
        <v>6.7213836477987421</v>
      </c>
      <c r="G20" s="2">
        <f t="shared" si="1"/>
        <v>386.40534591194967</v>
      </c>
      <c r="K20" s="3" t="s">
        <v>21</v>
      </c>
      <c r="L20" s="5">
        <f>QUARTILE(Silver,2)</f>
        <v>16.916037735849056</v>
      </c>
      <c r="M20" s="5">
        <f>QUARTILE(Gold,2)</f>
        <v>900.50566037735848</v>
      </c>
    </row>
    <row r="21" spans="1:13" x14ac:dyDescent="0.35">
      <c r="A21">
        <f t="shared" si="0"/>
        <v>1998</v>
      </c>
      <c r="B21" s="1">
        <v>36069</v>
      </c>
      <c r="C21">
        <v>211.8</v>
      </c>
      <c r="D21">
        <v>12531.16</v>
      </c>
      <c r="F21" s="2">
        <f t="shared" si="1"/>
        <v>6.6603773584905666</v>
      </c>
      <c r="G21" s="2">
        <f t="shared" si="1"/>
        <v>394.06163522012577</v>
      </c>
      <c r="K21" s="3" t="s">
        <v>22</v>
      </c>
      <c r="L21" s="5">
        <f>QUARTILE(Silver,3)</f>
        <v>33.678301886792454</v>
      </c>
      <c r="M21" s="5">
        <f>QUARTILE(Gold,3)</f>
        <v>2342.0327044025157</v>
      </c>
    </row>
    <row r="22" spans="1:13" x14ac:dyDescent="0.35">
      <c r="A22">
        <f t="shared" si="0"/>
        <v>1998</v>
      </c>
      <c r="B22" s="1">
        <v>36100</v>
      </c>
      <c r="C22">
        <v>211.21</v>
      </c>
      <c r="D22">
        <v>12463.97</v>
      </c>
      <c r="F22" s="2">
        <f t="shared" si="1"/>
        <v>6.6418238993710697</v>
      </c>
      <c r="G22" s="2">
        <f t="shared" si="1"/>
        <v>391.94874213836476</v>
      </c>
    </row>
    <row r="23" spans="1:13" x14ac:dyDescent="0.35">
      <c r="A23">
        <f t="shared" si="0"/>
        <v>1998</v>
      </c>
      <c r="B23" s="1">
        <v>36130</v>
      </c>
      <c r="C23">
        <v>207.96</v>
      </c>
      <c r="D23">
        <v>12412.18</v>
      </c>
      <c r="F23" s="2">
        <f t="shared" si="1"/>
        <v>6.5396226415094345</v>
      </c>
      <c r="G23" s="2">
        <f t="shared" si="1"/>
        <v>390.32012578616354</v>
      </c>
    </row>
    <row r="24" spans="1:13" x14ac:dyDescent="0.35">
      <c r="A24">
        <f t="shared" si="0"/>
        <v>1999</v>
      </c>
      <c r="B24" s="1">
        <v>36161</v>
      </c>
      <c r="C24">
        <v>219.44</v>
      </c>
      <c r="D24">
        <v>12203.2</v>
      </c>
      <c r="F24" s="2">
        <f t="shared" si="1"/>
        <v>6.9006289308176099</v>
      </c>
      <c r="G24" s="2">
        <f t="shared" si="1"/>
        <v>383.74842767295598</v>
      </c>
    </row>
    <row r="25" spans="1:13" x14ac:dyDescent="0.35">
      <c r="A25">
        <f t="shared" si="0"/>
        <v>1999</v>
      </c>
      <c r="B25" s="1">
        <v>36192</v>
      </c>
      <c r="C25">
        <v>235.52</v>
      </c>
      <c r="D25">
        <v>12203.06</v>
      </c>
      <c r="F25" s="2">
        <f t="shared" si="1"/>
        <v>7.4062893081761008</v>
      </c>
      <c r="G25" s="2">
        <f t="shared" si="1"/>
        <v>383.74402515723267</v>
      </c>
    </row>
    <row r="26" spans="1:13" x14ac:dyDescent="0.35">
      <c r="A26">
        <f t="shared" si="0"/>
        <v>1999</v>
      </c>
      <c r="B26" s="1">
        <v>36220</v>
      </c>
      <c r="C26">
        <v>220.61</v>
      </c>
      <c r="D26">
        <v>12135.19</v>
      </c>
      <c r="F26" s="2">
        <f t="shared" si="1"/>
        <v>6.9374213836477994</v>
      </c>
      <c r="G26" s="2">
        <f t="shared" si="1"/>
        <v>381.60974842767297</v>
      </c>
    </row>
    <row r="27" spans="1:13" x14ac:dyDescent="0.35">
      <c r="A27">
        <f t="shared" si="0"/>
        <v>1999</v>
      </c>
      <c r="B27" s="1">
        <v>36251</v>
      </c>
      <c r="C27">
        <v>217.57</v>
      </c>
      <c r="D27">
        <v>12075.25</v>
      </c>
      <c r="F27" s="2">
        <f t="shared" si="1"/>
        <v>6.8418238993710689</v>
      </c>
      <c r="G27" s="2">
        <f t="shared" si="1"/>
        <v>379.72484276729557</v>
      </c>
    </row>
    <row r="28" spans="1:13" x14ac:dyDescent="0.35">
      <c r="A28">
        <f t="shared" si="0"/>
        <v>1999</v>
      </c>
      <c r="B28" s="1">
        <v>36281</v>
      </c>
      <c r="C28">
        <v>226.61</v>
      </c>
      <c r="D28">
        <v>11823.6</v>
      </c>
      <c r="F28" s="2">
        <f t="shared" si="1"/>
        <v>7.1261006289308177</v>
      </c>
      <c r="G28" s="2">
        <f t="shared" si="1"/>
        <v>371.81132075471697</v>
      </c>
    </row>
    <row r="29" spans="1:13" x14ac:dyDescent="0.35">
      <c r="A29">
        <f t="shared" si="0"/>
        <v>1999</v>
      </c>
      <c r="B29" s="1">
        <v>36312</v>
      </c>
      <c r="C29">
        <v>219.02</v>
      </c>
      <c r="D29">
        <v>11272.2</v>
      </c>
      <c r="F29" s="2">
        <f t="shared" si="1"/>
        <v>6.8874213836477987</v>
      </c>
      <c r="G29" s="2">
        <f t="shared" si="1"/>
        <v>354.47169811320754</v>
      </c>
    </row>
    <row r="30" spans="1:13" x14ac:dyDescent="0.35">
      <c r="A30">
        <f t="shared" si="0"/>
        <v>1999</v>
      </c>
      <c r="B30" s="1">
        <v>36342</v>
      </c>
      <c r="C30">
        <v>226.31</v>
      </c>
      <c r="D30">
        <v>11084.77</v>
      </c>
      <c r="F30" s="2">
        <f t="shared" si="1"/>
        <v>7.1166666666666663</v>
      </c>
      <c r="G30" s="2">
        <f t="shared" si="1"/>
        <v>348.57767295597483</v>
      </c>
    </row>
    <row r="31" spans="1:13" x14ac:dyDescent="0.35">
      <c r="A31">
        <f t="shared" si="0"/>
        <v>1999</v>
      </c>
      <c r="B31" s="1">
        <v>36373</v>
      </c>
      <c r="C31">
        <v>230.06</v>
      </c>
      <c r="D31">
        <v>11155.98</v>
      </c>
      <c r="F31" s="2">
        <f t="shared" si="1"/>
        <v>7.2345911949685533</v>
      </c>
      <c r="G31" s="2">
        <f t="shared" si="1"/>
        <v>350.81698113207545</v>
      </c>
    </row>
    <row r="32" spans="1:13" x14ac:dyDescent="0.35">
      <c r="A32">
        <f t="shared" si="0"/>
        <v>1999</v>
      </c>
      <c r="B32" s="1">
        <v>36404</v>
      </c>
      <c r="C32">
        <v>229.82</v>
      </c>
      <c r="D32">
        <v>11526.3</v>
      </c>
      <c r="F32" s="2">
        <f t="shared" si="1"/>
        <v>7.2270440251572321</v>
      </c>
      <c r="G32" s="2">
        <f t="shared" si="1"/>
        <v>362.46226415094338</v>
      </c>
    </row>
    <row r="33" spans="1:7" x14ac:dyDescent="0.35">
      <c r="A33">
        <f t="shared" si="0"/>
        <v>1999</v>
      </c>
      <c r="B33" s="1">
        <v>36434</v>
      </c>
      <c r="C33">
        <v>235.38</v>
      </c>
      <c r="D33">
        <v>13502.09</v>
      </c>
      <c r="F33" s="2">
        <f t="shared" si="1"/>
        <v>7.4018867924528298</v>
      </c>
      <c r="G33" s="2">
        <f t="shared" si="1"/>
        <v>424.59402515723269</v>
      </c>
    </row>
    <row r="34" spans="1:7" x14ac:dyDescent="0.35">
      <c r="A34">
        <f t="shared" si="0"/>
        <v>1999</v>
      </c>
      <c r="B34" s="1">
        <v>36465</v>
      </c>
      <c r="C34">
        <v>225.32</v>
      </c>
      <c r="D34">
        <v>12723.39</v>
      </c>
      <c r="F34" s="2">
        <f t="shared" si="1"/>
        <v>7.0855345911949685</v>
      </c>
      <c r="G34" s="2">
        <f t="shared" si="1"/>
        <v>400.10660377358488</v>
      </c>
    </row>
    <row r="35" spans="1:7" x14ac:dyDescent="0.35">
      <c r="A35">
        <f t="shared" si="0"/>
        <v>1999</v>
      </c>
      <c r="B35" s="1">
        <v>36495</v>
      </c>
      <c r="C35">
        <v>226.61</v>
      </c>
      <c r="D35">
        <v>12309.24</v>
      </c>
      <c r="F35" s="2">
        <f t="shared" si="1"/>
        <v>7.1261006289308177</v>
      </c>
      <c r="G35" s="2">
        <f t="shared" si="1"/>
        <v>387.08301886792452</v>
      </c>
    </row>
    <row r="36" spans="1:7" x14ac:dyDescent="0.35">
      <c r="A36">
        <f t="shared" si="0"/>
        <v>2000</v>
      </c>
      <c r="B36" s="1">
        <v>36526</v>
      </c>
      <c r="C36">
        <v>227.98</v>
      </c>
      <c r="D36">
        <v>12382.68</v>
      </c>
      <c r="F36" s="2">
        <f t="shared" si="1"/>
        <v>7.1691823899371068</v>
      </c>
      <c r="G36" s="2">
        <f t="shared" si="1"/>
        <v>389.39245283018869</v>
      </c>
    </row>
    <row r="37" spans="1:7" x14ac:dyDescent="0.35">
      <c r="A37">
        <f t="shared" si="0"/>
        <v>2000</v>
      </c>
      <c r="B37" s="1">
        <v>36557</v>
      </c>
      <c r="C37">
        <v>231</v>
      </c>
      <c r="D37">
        <v>13077.75</v>
      </c>
      <c r="F37" s="2">
        <f t="shared" si="1"/>
        <v>7.2641509433962259</v>
      </c>
      <c r="G37" s="2">
        <f t="shared" si="1"/>
        <v>411.25</v>
      </c>
    </row>
    <row r="38" spans="1:7" x14ac:dyDescent="0.35">
      <c r="A38">
        <f t="shared" si="0"/>
        <v>2000</v>
      </c>
      <c r="B38" s="1">
        <v>36586</v>
      </c>
      <c r="C38">
        <v>222.37</v>
      </c>
      <c r="D38">
        <v>12483.33</v>
      </c>
      <c r="F38" s="2">
        <f t="shared" si="1"/>
        <v>6.992767295597484</v>
      </c>
      <c r="G38" s="2">
        <f t="shared" si="1"/>
        <v>392.5575471698113</v>
      </c>
    </row>
    <row r="39" spans="1:7" x14ac:dyDescent="0.35">
      <c r="A39">
        <f t="shared" si="0"/>
        <v>2000</v>
      </c>
      <c r="B39" s="1">
        <v>36617</v>
      </c>
      <c r="C39">
        <v>222.72</v>
      </c>
      <c r="D39">
        <v>12205.39</v>
      </c>
      <c r="F39" s="2">
        <f t="shared" si="1"/>
        <v>7.0037735849056606</v>
      </c>
      <c r="G39" s="2">
        <f t="shared" si="1"/>
        <v>383.81729559748425</v>
      </c>
    </row>
    <row r="40" spans="1:7" x14ac:dyDescent="0.35">
      <c r="A40">
        <f t="shared" si="0"/>
        <v>2000</v>
      </c>
      <c r="B40" s="1">
        <v>36647</v>
      </c>
      <c r="C40">
        <v>221.88</v>
      </c>
      <c r="D40">
        <v>12100.23</v>
      </c>
      <c r="F40" s="2">
        <f t="shared" si="1"/>
        <v>6.9773584905660373</v>
      </c>
      <c r="G40" s="2">
        <f t="shared" si="1"/>
        <v>380.51037735849053</v>
      </c>
    </row>
    <row r="41" spans="1:7" x14ac:dyDescent="0.35">
      <c r="A41">
        <f t="shared" si="0"/>
        <v>2000</v>
      </c>
      <c r="B41" s="1">
        <v>36678</v>
      </c>
      <c r="C41">
        <v>225.78</v>
      </c>
      <c r="D41">
        <v>12769.55</v>
      </c>
      <c r="F41" s="2">
        <f t="shared" si="1"/>
        <v>7.1</v>
      </c>
      <c r="G41" s="2">
        <f t="shared" si="1"/>
        <v>401.55817610062888</v>
      </c>
    </row>
    <row r="42" spans="1:7" x14ac:dyDescent="0.35">
      <c r="A42">
        <f t="shared" si="0"/>
        <v>2000</v>
      </c>
      <c r="B42" s="1">
        <v>36708</v>
      </c>
      <c r="C42">
        <v>224.71</v>
      </c>
      <c r="D42">
        <v>12609.06</v>
      </c>
      <c r="F42" s="2">
        <f t="shared" si="1"/>
        <v>7.0663522012578621</v>
      </c>
      <c r="G42" s="2">
        <f t="shared" si="1"/>
        <v>396.51132075471696</v>
      </c>
    </row>
    <row r="43" spans="1:7" x14ac:dyDescent="0.35">
      <c r="A43">
        <f t="shared" si="0"/>
        <v>2000</v>
      </c>
      <c r="B43" s="1">
        <v>36739</v>
      </c>
      <c r="C43">
        <v>225.15</v>
      </c>
      <c r="D43">
        <v>12541.03</v>
      </c>
      <c r="F43" s="2">
        <f t="shared" si="1"/>
        <v>7.0801886792452828</v>
      </c>
      <c r="G43" s="2">
        <f t="shared" si="1"/>
        <v>394.37201257861636</v>
      </c>
    </row>
    <row r="44" spans="1:7" x14ac:dyDescent="0.35">
      <c r="A44">
        <f t="shared" si="0"/>
        <v>2000</v>
      </c>
      <c r="B44" s="1">
        <v>36770</v>
      </c>
      <c r="C44">
        <v>226.92</v>
      </c>
      <c r="D44">
        <v>12558.9</v>
      </c>
      <c r="F44" s="2">
        <f t="shared" si="1"/>
        <v>7.1358490566037727</v>
      </c>
      <c r="G44" s="2">
        <f t="shared" si="1"/>
        <v>394.93396226415092</v>
      </c>
    </row>
    <row r="45" spans="1:7" x14ac:dyDescent="0.35">
      <c r="A45">
        <f t="shared" si="0"/>
        <v>2000</v>
      </c>
      <c r="B45" s="1">
        <v>36800</v>
      </c>
      <c r="C45">
        <v>226.27</v>
      </c>
      <c r="D45">
        <v>12515.53</v>
      </c>
      <c r="F45" s="2">
        <f t="shared" si="1"/>
        <v>7.1154088050314463</v>
      </c>
      <c r="G45" s="2">
        <f t="shared" si="1"/>
        <v>393.57012578616354</v>
      </c>
    </row>
    <row r="46" spans="1:7" x14ac:dyDescent="0.35">
      <c r="A46">
        <f t="shared" si="0"/>
        <v>2000</v>
      </c>
      <c r="B46" s="1">
        <v>36831</v>
      </c>
      <c r="C46">
        <v>220.78</v>
      </c>
      <c r="D46">
        <v>12444.55</v>
      </c>
      <c r="F46" s="2">
        <f t="shared" si="1"/>
        <v>6.9427672955974842</v>
      </c>
      <c r="G46" s="2">
        <f t="shared" si="1"/>
        <v>391.33805031446536</v>
      </c>
    </row>
    <row r="47" spans="1:7" x14ac:dyDescent="0.35">
      <c r="A47">
        <f t="shared" si="0"/>
        <v>2000</v>
      </c>
      <c r="B47" s="1">
        <v>36861</v>
      </c>
      <c r="C47">
        <v>218.04</v>
      </c>
      <c r="D47">
        <v>12690.44</v>
      </c>
      <c r="F47" s="2">
        <f t="shared" si="1"/>
        <v>6.8566037735849052</v>
      </c>
      <c r="G47" s="2">
        <f t="shared" si="1"/>
        <v>399.07044025157234</v>
      </c>
    </row>
    <row r="48" spans="1:7" x14ac:dyDescent="0.35">
      <c r="A48">
        <f t="shared" si="0"/>
        <v>2001</v>
      </c>
      <c r="B48" s="1">
        <v>36892</v>
      </c>
      <c r="C48">
        <v>218.83</v>
      </c>
      <c r="D48">
        <v>12355.9</v>
      </c>
      <c r="F48" s="2">
        <f t="shared" si="1"/>
        <v>6.8814465408805034</v>
      </c>
      <c r="G48" s="2">
        <f t="shared" si="1"/>
        <v>388.5503144654088</v>
      </c>
    </row>
    <row r="49" spans="1:7" x14ac:dyDescent="0.35">
      <c r="A49">
        <f t="shared" si="0"/>
        <v>2001</v>
      </c>
      <c r="B49" s="1">
        <v>36923</v>
      </c>
      <c r="C49">
        <v>212.75</v>
      </c>
      <c r="D49">
        <v>12181.9</v>
      </c>
      <c r="F49" s="2">
        <f t="shared" si="1"/>
        <v>6.6902515723270435</v>
      </c>
      <c r="G49" s="2">
        <f t="shared" si="1"/>
        <v>383.07861635220127</v>
      </c>
    </row>
    <row r="50" spans="1:7" x14ac:dyDescent="0.35">
      <c r="A50">
        <f t="shared" si="0"/>
        <v>2001</v>
      </c>
      <c r="B50" s="1">
        <v>36951</v>
      </c>
      <c r="C50">
        <v>205.1</v>
      </c>
      <c r="D50">
        <v>12262.59</v>
      </c>
      <c r="F50" s="2">
        <f t="shared" si="1"/>
        <v>6.449685534591195</v>
      </c>
      <c r="G50" s="2">
        <f t="shared" si="1"/>
        <v>385.61603773584903</v>
      </c>
    </row>
    <row r="51" spans="1:7" x14ac:dyDescent="0.35">
      <c r="A51">
        <f t="shared" si="0"/>
        <v>2001</v>
      </c>
      <c r="B51" s="1">
        <v>36982</v>
      </c>
      <c r="C51">
        <v>205.51</v>
      </c>
      <c r="D51">
        <v>12186.79</v>
      </c>
      <c r="F51" s="2">
        <f t="shared" si="1"/>
        <v>6.462578616352201</v>
      </c>
      <c r="G51" s="2">
        <f t="shared" si="1"/>
        <v>383.23238993710692</v>
      </c>
    </row>
    <row r="52" spans="1:7" x14ac:dyDescent="0.35">
      <c r="A52">
        <f t="shared" si="0"/>
        <v>2001</v>
      </c>
      <c r="B52" s="1">
        <v>37012</v>
      </c>
      <c r="C52">
        <v>208.12</v>
      </c>
      <c r="D52">
        <v>12778.39</v>
      </c>
      <c r="F52" s="2">
        <f t="shared" si="1"/>
        <v>6.5446540880503141</v>
      </c>
      <c r="G52" s="2">
        <f t="shared" si="1"/>
        <v>401.83616352201255</v>
      </c>
    </row>
    <row r="53" spans="1:7" x14ac:dyDescent="0.35">
      <c r="A53">
        <f t="shared" si="0"/>
        <v>2001</v>
      </c>
      <c r="B53" s="1">
        <v>37043</v>
      </c>
      <c r="C53">
        <v>205.32</v>
      </c>
      <c r="D53">
        <v>12702.23</v>
      </c>
      <c r="F53" s="2">
        <f t="shared" si="1"/>
        <v>6.4566037735849049</v>
      </c>
      <c r="G53" s="2">
        <f t="shared" si="1"/>
        <v>399.44119496855342</v>
      </c>
    </row>
    <row r="54" spans="1:7" x14ac:dyDescent="0.35">
      <c r="A54">
        <f t="shared" si="0"/>
        <v>2001</v>
      </c>
      <c r="B54" s="1">
        <v>37073</v>
      </c>
      <c r="C54">
        <v>200.56</v>
      </c>
      <c r="D54">
        <v>12611.85</v>
      </c>
      <c r="F54" s="2">
        <f t="shared" si="1"/>
        <v>6.3069182389937106</v>
      </c>
      <c r="G54" s="2">
        <f t="shared" si="1"/>
        <v>396.59905660377359</v>
      </c>
    </row>
    <row r="55" spans="1:7" x14ac:dyDescent="0.35">
      <c r="A55">
        <f t="shared" si="0"/>
        <v>2001</v>
      </c>
      <c r="B55" s="1">
        <v>37104</v>
      </c>
      <c r="C55">
        <v>198.27</v>
      </c>
      <c r="D55">
        <v>12836.74</v>
      </c>
      <c r="F55" s="2">
        <f t="shared" si="1"/>
        <v>6.2349056603773585</v>
      </c>
      <c r="G55" s="2">
        <f t="shared" si="1"/>
        <v>403.67106918238994</v>
      </c>
    </row>
    <row r="56" spans="1:7" x14ac:dyDescent="0.35">
      <c r="A56">
        <f t="shared" si="0"/>
        <v>2001</v>
      </c>
      <c r="B56" s="1">
        <v>37135</v>
      </c>
      <c r="C56">
        <v>209.25</v>
      </c>
      <c r="D56">
        <v>13503.83</v>
      </c>
      <c r="F56" s="2">
        <f t="shared" si="1"/>
        <v>6.5801886792452828</v>
      </c>
      <c r="G56" s="2">
        <f t="shared" si="1"/>
        <v>424.64874213836475</v>
      </c>
    </row>
    <row r="57" spans="1:7" x14ac:dyDescent="0.35">
      <c r="A57">
        <f t="shared" si="0"/>
        <v>2001</v>
      </c>
      <c r="B57" s="1">
        <v>37165</v>
      </c>
      <c r="C57">
        <v>212.19</v>
      </c>
      <c r="D57">
        <v>13592.68</v>
      </c>
      <c r="F57" s="2">
        <f t="shared" si="1"/>
        <v>6.6726415094339622</v>
      </c>
      <c r="G57" s="2">
        <f t="shared" si="1"/>
        <v>427.44276729559749</v>
      </c>
    </row>
    <row r="58" spans="1:7" x14ac:dyDescent="0.35">
      <c r="A58">
        <f t="shared" si="0"/>
        <v>2001</v>
      </c>
      <c r="B58" s="1">
        <v>37196</v>
      </c>
      <c r="C58">
        <v>197.92</v>
      </c>
      <c r="D58">
        <v>13254.95</v>
      </c>
      <c r="F58" s="2">
        <f t="shared" si="1"/>
        <v>6.2238993710691819</v>
      </c>
      <c r="G58" s="2">
        <f t="shared" si="1"/>
        <v>416.82232704402514</v>
      </c>
    </row>
    <row r="59" spans="1:7" x14ac:dyDescent="0.35">
      <c r="A59">
        <f t="shared" si="0"/>
        <v>2001</v>
      </c>
      <c r="B59" s="1">
        <v>37226</v>
      </c>
      <c r="C59">
        <v>209.23</v>
      </c>
      <c r="D59">
        <v>13217.92</v>
      </c>
      <c r="F59" s="2">
        <f t="shared" si="1"/>
        <v>6.5795597484276724</v>
      </c>
      <c r="G59" s="2">
        <f t="shared" si="1"/>
        <v>415.65786163522012</v>
      </c>
    </row>
    <row r="60" spans="1:7" x14ac:dyDescent="0.35">
      <c r="A60">
        <f t="shared" si="0"/>
        <v>2002</v>
      </c>
      <c r="B60" s="1">
        <v>37257</v>
      </c>
      <c r="C60">
        <v>217.59</v>
      </c>
      <c r="D60">
        <v>13606.99</v>
      </c>
      <c r="F60" s="2">
        <f t="shared" si="1"/>
        <v>6.8424528301886793</v>
      </c>
      <c r="G60" s="2">
        <f t="shared" si="1"/>
        <v>427.89276729559748</v>
      </c>
    </row>
    <row r="61" spans="1:7" x14ac:dyDescent="0.35">
      <c r="A61">
        <f t="shared" si="0"/>
        <v>2002</v>
      </c>
      <c r="B61" s="1">
        <v>37288</v>
      </c>
      <c r="C61">
        <v>216.57</v>
      </c>
      <c r="D61">
        <v>14388.34</v>
      </c>
      <c r="F61" s="2">
        <f t="shared" si="1"/>
        <v>6.810377358490566</v>
      </c>
      <c r="G61" s="2">
        <f t="shared" si="1"/>
        <v>452.46352201257861</v>
      </c>
    </row>
    <row r="62" spans="1:7" x14ac:dyDescent="0.35">
      <c r="A62">
        <f t="shared" si="0"/>
        <v>2002</v>
      </c>
      <c r="B62" s="1">
        <v>37316</v>
      </c>
      <c r="C62">
        <v>222.74</v>
      </c>
      <c r="D62">
        <v>14332.32</v>
      </c>
      <c r="F62" s="2">
        <f t="shared" si="1"/>
        <v>7.004402515723271</v>
      </c>
      <c r="G62" s="2">
        <f t="shared" si="1"/>
        <v>450.7018867924528</v>
      </c>
    </row>
    <row r="63" spans="1:7" x14ac:dyDescent="0.35">
      <c r="A63">
        <f t="shared" si="0"/>
        <v>2002</v>
      </c>
      <c r="B63" s="1">
        <v>37347</v>
      </c>
      <c r="C63">
        <v>225.27</v>
      </c>
      <c r="D63">
        <v>14806.95</v>
      </c>
      <c r="F63" s="2">
        <f t="shared" si="1"/>
        <v>7.0839622641509434</v>
      </c>
      <c r="G63" s="2">
        <f t="shared" si="1"/>
        <v>465.62735849056605</v>
      </c>
    </row>
    <row r="64" spans="1:7" x14ac:dyDescent="0.35">
      <c r="A64">
        <f t="shared" si="0"/>
        <v>2002</v>
      </c>
      <c r="B64" s="1">
        <v>37377</v>
      </c>
      <c r="C64">
        <v>232.04</v>
      </c>
      <c r="D64">
        <v>15410.01</v>
      </c>
      <c r="F64" s="2">
        <f t="shared" si="1"/>
        <v>7.2968553459119496</v>
      </c>
      <c r="G64" s="2">
        <f t="shared" si="1"/>
        <v>484.59150943396224</v>
      </c>
    </row>
    <row r="65" spans="1:7" x14ac:dyDescent="0.35">
      <c r="A65">
        <f t="shared" si="0"/>
        <v>2002</v>
      </c>
      <c r="B65" s="1">
        <v>37408</v>
      </c>
      <c r="C65">
        <v>240.95</v>
      </c>
      <c r="D65">
        <v>15725.33</v>
      </c>
      <c r="F65" s="2">
        <f t="shared" si="1"/>
        <v>7.5770440251572317</v>
      </c>
      <c r="G65" s="2">
        <f t="shared" si="1"/>
        <v>494.5072327044025</v>
      </c>
    </row>
    <row r="66" spans="1:7" x14ac:dyDescent="0.35">
      <c r="A66">
        <f t="shared" si="0"/>
        <v>2002</v>
      </c>
      <c r="B66" s="1">
        <v>37438</v>
      </c>
      <c r="C66">
        <v>241.17</v>
      </c>
      <c r="D66">
        <v>15277.25</v>
      </c>
      <c r="F66" s="2">
        <f t="shared" si="1"/>
        <v>7.5839622641509425</v>
      </c>
      <c r="G66" s="2">
        <f t="shared" si="1"/>
        <v>480.41666666666663</v>
      </c>
    </row>
    <row r="67" spans="1:7" x14ac:dyDescent="0.35">
      <c r="A67">
        <f t="shared" ref="A67:A130" si="2">YEAR(B67)</f>
        <v>2002</v>
      </c>
      <c r="B67" s="1">
        <v>37469</v>
      </c>
      <c r="C67">
        <v>221.65</v>
      </c>
      <c r="D67">
        <v>15075.69</v>
      </c>
      <c r="F67" s="2">
        <f t="shared" ref="F67:G130" si="3">C67/31.8</f>
        <v>6.9701257861635222</v>
      </c>
      <c r="G67" s="2">
        <f t="shared" si="3"/>
        <v>474.07830188679247</v>
      </c>
    </row>
    <row r="68" spans="1:7" x14ac:dyDescent="0.35">
      <c r="A68">
        <f t="shared" si="2"/>
        <v>2002</v>
      </c>
      <c r="B68" s="1">
        <v>37500</v>
      </c>
      <c r="C68">
        <v>222.55</v>
      </c>
      <c r="D68">
        <v>15459.5</v>
      </c>
      <c r="F68" s="2">
        <f t="shared" si="3"/>
        <v>6.9984276729559749</v>
      </c>
      <c r="G68" s="2">
        <f t="shared" si="3"/>
        <v>486.14779874213838</v>
      </c>
    </row>
    <row r="69" spans="1:7" x14ac:dyDescent="0.35">
      <c r="A69">
        <f t="shared" si="2"/>
        <v>2002</v>
      </c>
      <c r="B69" s="1">
        <v>37530</v>
      </c>
      <c r="C69">
        <v>213.93</v>
      </c>
      <c r="D69">
        <v>15311.83</v>
      </c>
      <c r="F69" s="2">
        <f t="shared" si="3"/>
        <v>6.7273584905660382</v>
      </c>
      <c r="G69" s="2">
        <f t="shared" si="3"/>
        <v>481.50408805031446</v>
      </c>
    </row>
    <row r="70" spans="1:7" x14ac:dyDescent="0.35">
      <c r="A70">
        <f t="shared" si="2"/>
        <v>2002</v>
      </c>
      <c r="B70" s="1">
        <v>37561</v>
      </c>
      <c r="C70">
        <v>219.02</v>
      </c>
      <c r="D70">
        <v>15396.81</v>
      </c>
      <c r="F70" s="2">
        <f t="shared" si="3"/>
        <v>6.8874213836477987</v>
      </c>
      <c r="G70" s="2">
        <f t="shared" si="3"/>
        <v>484.17641509433957</v>
      </c>
    </row>
    <row r="71" spans="1:7" x14ac:dyDescent="0.35">
      <c r="A71">
        <f t="shared" si="2"/>
        <v>2002</v>
      </c>
      <c r="B71" s="1">
        <v>37591</v>
      </c>
      <c r="C71">
        <v>224.21</v>
      </c>
      <c r="D71">
        <v>15977.8</v>
      </c>
      <c r="F71" s="2">
        <f t="shared" si="3"/>
        <v>7.0506289308176102</v>
      </c>
      <c r="G71" s="2">
        <f t="shared" si="3"/>
        <v>502.44654088050311</v>
      </c>
    </row>
    <row r="72" spans="1:7" x14ac:dyDescent="0.35">
      <c r="A72">
        <f t="shared" si="2"/>
        <v>2003</v>
      </c>
      <c r="B72" s="1">
        <v>37622</v>
      </c>
      <c r="C72">
        <v>232.76</v>
      </c>
      <c r="D72">
        <v>17104.25</v>
      </c>
      <c r="F72" s="2">
        <f t="shared" si="3"/>
        <v>7.3194968553459114</v>
      </c>
      <c r="G72" s="2">
        <f t="shared" si="3"/>
        <v>537.86949685534591</v>
      </c>
    </row>
    <row r="73" spans="1:7" x14ac:dyDescent="0.35">
      <c r="A73">
        <f t="shared" si="2"/>
        <v>2003</v>
      </c>
      <c r="B73" s="1">
        <v>37653</v>
      </c>
      <c r="C73">
        <v>223.45</v>
      </c>
      <c r="D73">
        <v>17135.72</v>
      </c>
      <c r="F73" s="2">
        <f t="shared" si="3"/>
        <v>7.0267295597484267</v>
      </c>
      <c r="G73" s="2">
        <f t="shared" si="3"/>
        <v>538.85911949685533</v>
      </c>
    </row>
    <row r="74" spans="1:7" x14ac:dyDescent="0.35">
      <c r="A74">
        <f t="shared" si="2"/>
        <v>2003</v>
      </c>
      <c r="B74" s="1">
        <v>37681</v>
      </c>
      <c r="C74">
        <v>216.64</v>
      </c>
      <c r="D74">
        <v>16224.16</v>
      </c>
      <c r="F74" s="2">
        <f t="shared" si="3"/>
        <v>6.8125786163522006</v>
      </c>
      <c r="G74" s="2">
        <f t="shared" si="3"/>
        <v>510.19371069182387</v>
      </c>
    </row>
    <row r="75" spans="1:7" x14ac:dyDescent="0.35">
      <c r="A75">
        <f t="shared" si="2"/>
        <v>2003</v>
      </c>
      <c r="B75" s="1">
        <v>37712</v>
      </c>
      <c r="C75">
        <v>214.92</v>
      </c>
      <c r="D75">
        <v>15548.35</v>
      </c>
      <c r="F75" s="2">
        <f t="shared" si="3"/>
        <v>6.758490566037735</v>
      </c>
      <c r="G75" s="2">
        <f t="shared" si="3"/>
        <v>488.94182389937106</v>
      </c>
    </row>
    <row r="76" spans="1:7" x14ac:dyDescent="0.35">
      <c r="A76">
        <f t="shared" si="2"/>
        <v>2003</v>
      </c>
      <c r="B76" s="1">
        <v>37742</v>
      </c>
      <c r="C76">
        <v>223.78</v>
      </c>
      <c r="D76">
        <v>16746.68</v>
      </c>
      <c r="F76" s="2">
        <f t="shared" si="3"/>
        <v>7.0371069182389938</v>
      </c>
      <c r="G76" s="2">
        <f t="shared" si="3"/>
        <v>526.6251572327044</v>
      </c>
    </row>
    <row r="77" spans="1:7" x14ac:dyDescent="0.35">
      <c r="A77">
        <f t="shared" si="2"/>
        <v>2003</v>
      </c>
      <c r="B77" s="1">
        <v>37773</v>
      </c>
      <c r="C77">
        <v>212.87</v>
      </c>
      <c r="D77">
        <v>16649.12</v>
      </c>
      <c r="F77" s="2">
        <f t="shared" si="3"/>
        <v>6.6940251572327041</v>
      </c>
      <c r="G77" s="2">
        <f t="shared" si="3"/>
        <v>523.55723270440251</v>
      </c>
    </row>
    <row r="78" spans="1:7" x14ac:dyDescent="0.35">
      <c r="A78">
        <f t="shared" si="2"/>
        <v>2003</v>
      </c>
      <c r="B78" s="1">
        <v>37803</v>
      </c>
      <c r="C78">
        <v>224.92</v>
      </c>
      <c r="D78">
        <v>16229.25</v>
      </c>
      <c r="F78" s="2">
        <f t="shared" si="3"/>
        <v>7.0729559748427668</v>
      </c>
      <c r="G78" s="2">
        <f t="shared" si="3"/>
        <v>510.35377358490564</v>
      </c>
    </row>
    <row r="79" spans="1:7" x14ac:dyDescent="0.35">
      <c r="A79">
        <f t="shared" si="2"/>
        <v>2003</v>
      </c>
      <c r="B79" s="1">
        <v>37834</v>
      </c>
      <c r="C79">
        <v>231.01</v>
      </c>
      <c r="D79">
        <v>16526.12</v>
      </c>
      <c r="F79" s="2">
        <f t="shared" si="3"/>
        <v>7.2644654088050311</v>
      </c>
      <c r="G79" s="2">
        <f t="shared" si="3"/>
        <v>519.68930817610055</v>
      </c>
    </row>
    <row r="80" spans="1:7" x14ac:dyDescent="0.35">
      <c r="A80">
        <f t="shared" si="2"/>
        <v>2003</v>
      </c>
      <c r="B80" s="1">
        <v>37865</v>
      </c>
      <c r="C80">
        <v>238.71</v>
      </c>
      <c r="D80">
        <v>17374.810000000001</v>
      </c>
      <c r="F80" s="2">
        <f t="shared" si="3"/>
        <v>7.5066037735849056</v>
      </c>
      <c r="G80" s="2">
        <f t="shared" si="3"/>
        <v>546.37767295597484</v>
      </c>
    </row>
    <row r="81" spans="1:7" x14ac:dyDescent="0.35">
      <c r="A81">
        <f t="shared" si="2"/>
        <v>2003</v>
      </c>
      <c r="B81" s="1">
        <v>37895</v>
      </c>
      <c r="C81">
        <v>228.73</v>
      </c>
      <c r="D81">
        <v>17199.349999999999</v>
      </c>
      <c r="F81" s="2">
        <f t="shared" si="3"/>
        <v>7.1927672955974842</v>
      </c>
      <c r="G81" s="2">
        <f t="shared" si="3"/>
        <v>540.8600628930817</v>
      </c>
    </row>
    <row r="82" spans="1:7" x14ac:dyDescent="0.35">
      <c r="A82">
        <f t="shared" si="2"/>
        <v>2003</v>
      </c>
      <c r="B82" s="1">
        <v>37926</v>
      </c>
      <c r="C82">
        <v>236.99</v>
      </c>
      <c r="D82">
        <v>17748.7</v>
      </c>
      <c r="F82" s="2">
        <f t="shared" si="3"/>
        <v>7.45251572327044</v>
      </c>
      <c r="G82" s="2">
        <f t="shared" si="3"/>
        <v>558.13522012578619</v>
      </c>
    </row>
    <row r="83" spans="1:7" x14ac:dyDescent="0.35">
      <c r="A83">
        <f t="shared" si="2"/>
        <v>2003</v>
      </c>
      <c r="B83" s="1">
        <v>37956</v>
      </c>
      <c r="C83">
        <v>257.74</v>
      </c>
      <c r="D83">
        <v>18553.38</v>
      </c>
      <c r="F83" s="2">
        <f t="shared" si="3"/>
        <v>8.105031446540881</v>
      </c>
      <c r="G83" s="2">
        <f t="shared" si="3"/>
        <v>583.43962264150946</v>
      </c>
    </row>
    <row r="84" spans="1:7" x14ac:dyDescent="0.35">
      <c r="A84">
        <f t="shared" si="2"/>
        <v>2004</v>
      </c>
      <c r="B84" s="1">
        <v>37987</v>
      </c>
      <c r="C84">
        <v>289.57</v>
      </c>
      <c r="D84">
        <v>18806.25</v>
      </c>
      <c r="F84" s="2">
        <f t="shared" si="3"/>
        <v>9.1059748427672957</v>
      </c>
      <c r="G84" s="2">
        <f t="shared" si="3"/>
        <v>591.39150943396226</v>
      </c>
    </row>
    <row r="85" spans="1:7" x14ac:dyDescent="0.35">
      <c r="A85">
        <f t="shared" si="2"/>
        <v>2004</v>
      </c>
      <c r="B85" s="1">
        <v>38018</v>
      </c>
      <c r="C85">
        <v>293.23</v>
      </c>
      <c r="D85">
        <v>18329.5</v>
      </c>
      <c r="F85" s="2">
        <f t="shared" si="3"/>
        <v>9.2210691823899378</v>
      </c>
      <c r="G85" s="2">
        <f t="shared" si="3"/>
        <v>576.39937106918239</v>
      </c>
    </row>
    <row r="86" spans="1:7" x14ac:dyDescent="0.35">
      <c r="A86">
        <f t="shared" si="2"/>
        <v>2004</v>
      </c>
      <c r="B86" s="1">
        <v>38047</v>
      </c>
      <c r="C86">
        <v>328.37</v>
      </c>
      <c r="D86">
        <v>18306.02</v>
      </c>
      <c r="F86" s="2">
        <f t="shared" si="3"/>
        <v>10.326100628930817</v>
      </c>
      <c r="G86" s="2">
        <f t="shared" si="3"/>
        <v>575.66100628930815</v>
      </c>
    </row>
    <row r="87" spans="1:7" x14ac:dyDescent="0.35">
      <c r="A87">
        <f t="shared" si="2"/>
        <v>2004</v>
      </c>
      <c r="B87" s="1">
        <v>38078</v>
      </c>
      <c r="C87">
        <v>311.3</v>
      </c>
      <c r="D87">
        <v>17716.560000000001</v>
      </c>
      <c r="F87" s="2">
        <f t="shared" si="3"/>
        <v>9.7893081761006293</v>
      </c>
      <c r="G87" s="2">
        <f t="shared" si="3"/>
        <v>557.12452830188681</v>
      </c>
    </row>
    <row r="88" spans="1:7" x14ac:dyDescent="0.35">
      <c r="A88">
        <f t="shared" si="2"/>
        <v>2004</v>
      </c>
      <c r="B88" s="1">
        <v>38108</v>
      </c>
      <c r="C88">
        <v>266.05</v>
      </c>
      <c r="D88">
        <v>17362.97</v>
      </c>
      <c r="F88" s="2">
        <f t="shared" si="3"/>
        <v>8.3663522012578611</v>
      </c>
      <c r="G88" s="2">
        <f t="shared" si="3"/>
        <v>546.00534591194969</v>
      </c>
    </row>
    <row r="89" spans="1:7" x14ac:dyDescent="0.35">
      <c r="A89">
        <f t="shared" si="2"/>
        <v>2004</v>
      </c>
      <c r="B89" s="1">
        <v>38139</v>
      </c>
      <c r="C89">
        <v>267.81</v>
      </c>
      <c r="D89">
        <v>17859.21</v>
      </c>
      <c r="F89" s="2">
        <f t="shared" si="3"/>
        <v>8.4216981132075475</v>
      </c>
      <c r="G89" s="2">
        <f t="shared" si="3"/>
        <v>561.6103773584905</v>
      </c>
    </row>
    <row r="90" spans="1:7" x14ac:dyDescent="0.35">
      <c r="A90">
        <f t="shared" si="2"/>
        <v>2004</v>
      </c>
      <c r="B90" s="1">
        <v>38169</v>
      </c>
      <c r="C90">
        <v>293.55</v>
      </c>
      <c r="D90">
        <v>18329.560000000001</v>
      </c>
      <c r="F90" s="2">
        <f t="shared" si="3"/>
        <v>9.2311320754716988</v>
      </c>
      <c r="G90" s="2">
        <f t="shared" si="3"/>
        <v>576.40125786163526</v>
      </c>
    </row>
    <row r="91" spans="1:7" x14ac:dyDescent="0.35">
      <c r="A91">
        <f t="shared" si="2"/>
        <v>2004</v>
      </c>
      <c r="B91" s="1">
        <v>38200</v>
      </c>
      <c r="C91">
        <v>311.06</v>
      </c>
      <c r="D91">
        <v>18560.59</v>
      </c>
      <c r="F91" s="2">
        <f t="shared" si="3"/>
        <v>9.7817610062893081</v>
      </c>
      <c r="G91" s="2">
        <f t="shared" si="3"/>
        <v>583.66635220125784</v>
      </c>
    </row>
    <row r="92" spans="1:7" x14ac:dyDescent="0.35">
      <c r="A92">
        <f t="shared" si="2"/>
        <v>2004</v>
      </c>
      <c r="B92" s="1">
        <v>38231</v>
      </c>
      <c r="C92">
        <v>295.92</v>
      </c>
      <c r="D92">
        <v>18682.41</v>
      </c>
      <c r="F92" s="2">
        <f t="shared" si="3"/>
        <v>9.3056603773584907</v>
      </c>
      <c r="G92" s="2">
        <f t="shared" si="3"/>
        <v>587.49716981132076</v>
      </c>
    </row>
    <row r="93" spans="1:7" x14ac:dyDescent="0.35">
      <c r="A93">
        <f t="shared" si="2"/>
        <v>2004</v>
      </c>
      <c r="B93" s="1">
        <v>38261</v>
      </c>
      <c r="C93">
        <v>327.20999999999998</v>
      </c>
      <c r="D93">
        <v>19250.39</v>
      </c>
      <c r="F93" s="2">
        <f t="shared" si="3"/>
        <v>10.289622641509434</v>
      </c>
      <c r="G93" s="2">
        <f t="shared" si="3"/>
        <v>605.35817610062895</v>
      </c>
    </row>
    <row r="94" spans="1:7" x14ac:dyDescent="0.35">
      <c r="A94">
        <f t="shared" si="2"/>
        <v>2004</v>
      </c>
      <c r="B94" s="1">
        <v>38292</v>
      </c>
      <c r="C94">
        <v>338.98</v>
      </c>
      <c r="D94">
        <v>19821.18</v>
      </c>
      <c r="F94" s="2">
        <f t="shared" si="3"/>
        <v>10.659748427672957</v>
      </c>
      <c r="G94" s="2">
        <f t="shared" si="3"/>
        <v>623.3075471698113</v>
      </c>
    </row>
    <row r="95" spans="1:7" x14ac:dyDescent="0.35">
      <c r="A95">
        <f t="shared" si="2"/>
        <v>2004</v>
      </c>
      <c r="B95" s="1">
        <v>38322</v>
      </c>
      <c r="C95">
        <v>313.33</v>
      </c>
      <c r="D95">
        <v>19442.830000000002</v>
      </c>
      <c r="F95" s="2">
        <f t="shared" si="3"/>
        <v>9.8531446540880498</v>
      </c>
      <c r="G95" s="2">
        <f t="shared" si="3"/>
        <v>611.40974842767298</v>
      </c>
    </row>
    <row r="96" spans="1:7" x14ac:dyDescent="0.35">
      <c r="A96">
        <f t="shared" si="2"/>
        <v>2005</v>
      </c>
      <c r="B96" s="1">
        <v>38353</v>
      </c>
      <c r="C96">
        <v>291.23</v>
      </c>
      <c r="D96">
        <v>18554.21</v>
      </c>
      <c r="F96" s="2">
        <f t="shared" si="3"/>
        <v>9.1581761006289319</v>
      </c>
      <c r="G96" s="2">
        <f t="shared" si="3"/>
        <v>583.46572327044021</v>
      </c>
    </row>
    <row r="97" spans="1:7" x14ac:dyDescent="0.35">
      <c r="A97">
        <f t="shared" si="2"/>
        <v>2005</v>
      </c>
      <c r="B97" s="1">
        <v>38384</v>
      </c>
      <c r="C97">
        <v>308.92</v>
      </c>
      <c r="D97">
        <v>18490.66</v>
      </c>
      <c r="F97" s="2">
        <f t="shared" si="3"/>
        <v>9.7144654088050313</v>
      </c>
      <c r="G97" s="2">
        <f t="shared" si="3"/>
        <v>581.46729559748428</v>
      </c>
    </row>
    <row r="98" spans="1:7" x14ac:dyDescent="0.35">
      <c r="A98">
        <f t="shared" si="2"/>
        <v>2005</v>
      </c>
      <c r="B98" s="1">
        <v>38412</v>
      </c>
      <c r="C98">
        <v>317.52999999999997</v>
      </c>
      <c r="D98">
        <v>18954.91</v>
      </c>
      <c r="F98" s="2">
        <f t="shared" si="3"/>
        <v>9.9852201257861619</v>
      </c>
      <c r="G98" s="2">
        <f t="shared" si="3"/>
        <v>596.06635220125781</v>
      </c>
    </row>
    <row r="99" spans="1:7" x14ac:dyDescent="0.35">
      <c r="A99">
        <f t="shared" si="2"/>
        <v>2005</v>
      </c>
      <c r="B99" s="1">
        <v>38443</v>
      </c>
      <c r="C99">
        <v>313.07</v>
      </c>
      <c r="D99">
        <v>18775.16</v>
      </c>
      <c r="F99" s="2">
        <f t="shared" si="3"/>
        <v>9.8449685534591183</v>
      </c>
      <c r="G99" s="2">
        <f t="shared" si="3"/>
        <v>590.41383647798739</v>
      </c>
    </row>
    <row r="100" spans="1:7" x14ac:dyDescent="0.35">
      <c r="A100">
        <f t="shared" si="2"/>
        <v>2005</v>
      </c>
      <c r="B100" s="1">
        <v>38473</v>
      </c>
      <c r="C100">
        <v>306.74</v>
      </c>
      <c r="D100">
        <v>18347.86</v>
      </c>
      <c r="F100" s="2">
        <f t="shared" si="3"/>
        <v>9.6459119496855354</v>
      </c>
      <c r="G100" s="2">
        <f t="shared" si="3"/>
        <v>576.97672955974838</v>
      </c>
    </row>
    <row r="101" spans="1:7" x14ac:dyDescent="0.35">
      <c r="A101">
        <f t="shared" si="2"/>
        <v>2005</v>
      </c>
      <c r="B101" s="1">
        <v>38504</v>
      </c>
      <c r="C101">
        <v>319.76</v>
      </c>
      <c r="D101">
        <v>18770.580000000002</v>
      </c>
      <c r="F101" s="2">
        <f t="shared" si="3"/>
        <v>10.055345911949685</v>
      </c>
      <c r="G101" s="2">
        <f t="shared" si="3"/>
        <v>590.2698113207548</v>
      </c>
    </row>
    <row r="102" spans="1:7" x14ac:dyDescent="0.35">
      <c r="A102">
        <f t="shared" si="2"/>
        <v>2005</v>
      </c>
      <c r="B102" s="1">
        <v>38534</v>
      </c>
      <c r="C102">
        <v>306.68</v>
      </c>
      <c r="D102">
        <v>18480.7</v>
      </c>
      <c r="F102" s="2">
        <f t="shared" si="3"/>
        <v>9.6440251572327043</v>
      </c>
      <c r="G102" s="2">
        <f t="shared" si="3"/>
        <v>581.1540880503145</v>
      </c>
    </row>
    <row r="103" spans="1:7" x14ac:dyDescent="0.35">
      <c r="A103">
        <f t="shared" si="2"/>
        <v>2005</v>
      </c>
      <c r="B103" s="1">
        <v>38565</v>
      </c>
      <c r="C103">
        <v>306.57</v>
      </c>
      <c r="D103">
        <v>19105.09</v>
      </c>
      <c r="F103" s="2">
        <f t="shared" si="3"/>
        <v>9.640566037735848</v>
      </c>
      <c r="G103" s="2">
        <f t="shared" si="3"/>
        <v>600.78899371069178</v>
      </c>
    </row>
    <row r="104" spans="1:7" x14ac:dyDescent="0.35">
      <c r="A104">
        <f t="shared" si="2"/>
        <v>2005</v>
      </c>
      <c r="B104" s="1">
        <v>38596</v>
      </c>
      <c r="C104">
        <v>315.91000000000003</v>
      </c>
      <c r="D104">
        <v>20028.03</v>
      </c>
      <c r="F104" s="2">
        <f t="shared" si="3"/>
        <v>9.9342767295597483</v>
      </c>
      <c r="G104" s="2">
        <f t="shared" si="3"/>
        <v>629.81226415094329</v>
      </c>
    </row>
    <row r="105" spans="1:7" x14ac:dyDescent="0.35">
      <c r="A105">
        <f t="shared" si="2"/>
        <v>2005</v>
      </c>
      <c r="B105" s="1">
        <v>38626</v>
      </c>
      <c r="C105">
        <v>345.09</v>
      </c>
      <c r="D105">
        <v>21062</v>
      </c>
      <c r="F105" s="2">
        <f t="shared" si="3"/>
        <v>10.851886792452829</v>
      </c>
      <c r="G105" s="2">
        <f t="shared" si="3"/>
        <v>662.32704402515719</v>
      </c>
    </row>
    <row r="106" spans="1:7" x14ac:dyDescent="0.35">
      <c r="A106">
        <f t="shared" si="2"/>
        <v>2005</v>
      </c>
      <c r="B106" s="1">
        <v>38657</v>
      </c>
      <c r="C106">
        <v>359.58</v>
      </c>
      <c r="D106">
        <v>21796.080000000002</v>
      </c>
      <c r="F106" s="2">
        <f t="shared" si="3"/>
        <v>11.30754716981132</v>
      </c>
      <c r="G106" s="2">
        <f t="shared" si="3"/>
        <v>685.41132075471705</v>
      </c>
    </row>
    <row r="107" spans="1:7" x14ac:dyDescent="0.35">
      <c r="A107">
        <f t="shared" si="2"/>
        <v>2005</v>
      </c>
      <c r="B107" s="1">
        <v>38687</v>
      </c>
      <c r="C107">
        <v>396.65</v>
      </c>
      <c r="D107">
        <v>23290.06</v>
      </c>
      <c r="F107" s="2">
        <f t="shared" si="3"/>
        <v>12.473270440251572</v>
      </c>
      <c r="G107" s="2">
        <f t="shared" si="3"/>
        <v>732.39182389937105</v>
      </c>
    </row>
    <row r="108" spans="1:7" x14ac:dyDescent="0.35">
      <c r="A108">
        <f t="shared" si="2"/>
        <v>2006</v>
      </c>
      <c r="B108" s="1">
        <v>38718</v>
      </c>
      <c r="C108">
        <v>407.79</v>
      </c>
      <c r="D108">
        <v>24413.14</v>
      </c>
      <c r="F108" s="2">
        <f t="shared" si="3"/>
        <v>12.823584905660377</v>
      </c>
      <c r="G108" s="2">
        <f t="shared" si="3"/>
        <v>767.70880503144656</v>
      </c>
    </row>
    <row r="109" spans="1:7" x14ac:dyDescent="0.35">
      <c r="A109">
        <f t="shared" si="2"/>
        <v>2006</v>
      </c>
      <c r="B109" s="1">
        <v>38749</v>
      </c>
      <c r="C109">
        <v>422.09</v>
      </c>
      <c r="D109">
        <v>24603.51</v>
      </c>
      <c r="F109" s="2">
        <f t="shared" si="3"/>
        <v>13.27327044025157</v>
      </c>
      <c r="G109" s="2">
        <f t="shared" si="3"/>
        <v>773.69528301886783</v>
      </c>
    </row>
    <row r="110" spans="1:7" x14ac:dyDescent="0.35">
      <c r="A110">
        <f t="shared" si="2"/>
        <v>2006</v>
      </c>
      <c r="B110" s="1">
        <v>38777</v>
      </c>
      <c r="C110">
        <v>461.44</v>
      </c>
      <c r="D110">
        <v>24776.99</v>
      </c>
      <c r="F110" s="2">
        <f t="shared" si="3"/>
        <v>14.510691823899371</v>
      </c>
      <c r="G110" s="2">
        <f t="shared" si="3"/>
        <v>779.15062893081767</v>
      </c>
    </row>
    <row r="111" spans="1:7" x14ac:dyDescent="0.35">
      <c r="A111">
        <f t="shared" si="2"/>
        <v>2006</v>
      </c>
      <c r="B111" s="1">
        <v>38808</v>
      </c>
      <c r="C111">
        <v>567.78</v>
      </c>
      <c r="D111">
        <v>27448.49</v>
      </c>
      <c r="F111" s="2">
        <f t="shared" si="3"/>
        <v>17.854716981132075</v>
      </c>
      <c r="G111" s="2">
        <f t="shared" si="3"/>
        <v>863.16006289308177</v>
      </c>
    </row>
    <row r="112" spans="1:7" x14ac:dyDescent="0.35">
      <c r="A112">
        <f t="shared" si="2"/>
        <v>2006</v>
      </c>
      <c r="B112" s="1">
        <v>38838</v>
      </c>
      <c r="C112">
        <v>607.5</v>
      </c>
      <c r="D112">
        <v>30668.98</v>
      </c>
      <c r="F112" s="2">
        <f t="shared" si="3"/>
        <v>19.10377358490566</v>
      </c>
      <c r="G112" s="2">
        <f t="shared" si="3"/>
        <v>964.43333333333328</v>
      </c>
    </row>
    <row r="113" spans="1:7" x14ac:dyDescent="0.35">
      <c r="A113">
        <f t="shared" si="2"/>
        <v>2006</v>
      </c>
      <c r="B113" s="1">
        <v>38869</v>
      </c>
      <c r="C113">
        <v>496.21</v>
      </c>
      <c r="D113">
        <v>27455.73</v>
      </c>
      <c r="F113" s="2">
        <f t="shared" si="3"/>
        <v>15.604088050314465</v>
      </c>
      <c r="G113" s="2">
        <f t="shared" si="3"/>
        <v>863.38773584905653</v>
      </c>
    </row>
    <row r="114" spans="1:7" x14ac:dyDescent="0.35">
      <c r="A114">
        <f t="shared" si="2"/>
        <v>2006</v>
      </c>
      <c r="B114" s="1">
        <v>38899</v>
      </c>
      <c r="C114">
        <v>520.88</v>
      </c>
      <c r="D114">
        <v>29439.75</v>
      </c>
      <c r="F114" s="2">
        <f t="shared" si="3"/>
        <v>16.379874213836477</v>
      </c>
      <c r="G114" s="2">
        <f t="shared" si="3"/>
        <v>925.77830188679241</v>
      </c>
    </row>
    <row r="115" spans="1:7" x14ac:dyDescent="0.35">
      <c r="A115">
        <f t="shared" si="2"/>
        <v>2006</v>
      </c>
      <c r="B115" s="1">
        <v>38930</v>
      </c>
      <c r="C115">
        <v>570.29</v>
      </c>
      <c r="D115">
        <v>29440.3</v>
      </c>
      <c r="F115" s="2">
        <f t="shared" si="3"/>
        <v>17.933647798742136</v>
      </c>
      <c r="G115" s="2">
        <f t="shared" si="3"/>
        <v>925.79559748427664</v>
      </c>
    </row>
    <row r="116" spans="1:7" x14ac:dyDescent="0.35">
      <c r="A116">
        <f t="shared" si="2"/>
        <v>2006</v>
      </c>
      <c r="B116" s="1">
        <v>38961</v>
      </c>
      <c r="C116">
        <v>534.97</v>
      </c>
      <c r="D116">
        <v>27588.91</v>
      </c>
      <c r="F116" s="2">
        <f t="shared" si="3"/>
        <v>16.822955974842767</v>
      </c>
      <c r="G116" s="2">
        <f t="shared" si="3"/>
        <v>867.57578616352203</v>
      </c>
    </row>
    <row r="117" spans="1:7" x14ac:dyDescent="0.35">
      <c r="A117">
        <f t="shared" si="2"/>
        <v>2006</v>
      </c>
      <c r="B117" s="1">
        <v>38991</v>
      </c>
      <c r="C117">
        <v>528.14</v>
      </c>
      <c r="D117">
        <v>26634.49</v>
      </c>
      <c r="F117" s="2">
        <f t="shared" si="3"/>
        <v>16.608176100628931</v>
      </c>
      <c r="G117" s="2">
        <f t="shared" si="3"/>
        <v>837.5625786163522</v>
      </c>
    </row>
    <row r="118" spans="1:7" x14ac:dyDescent="0.35">
      <c r="A118">
        <f t="shared" si="2"/>
        <v>2006</v>
      </c>
      <c r="B118" s="1">
        <v>39022</v>
      </c>
      <c r="C118">
        <v>582.45000000000005</v>
      </c>
      <c r="D118">
        <v>28162.44</v>
      </c>
      <c r="F118" s="2">
        <f t="shared" si="3"/>
        <v>18.316037735849058</v>
      </c>
      <c r="G118" s="2">
        <f t="shared" si="3"/>
        <v>885.61132075471687</v>
      </c>
    </row>
    <row r="119" spans="1:7" x14ac:dyDescent="0.35">
      <c r="A119">
        <f t="shared" si="2"/>
        <v>2006</v>
      </c>
      <c r="B119" s="1">
        <v>39052</v>
      </c>
      <c r="C119">
        <v>593.55999999999995</v>
      </c>
      <c r="D119">
        <v>28110.41</v>
      </c>
      <c r="F119" s="2">
        <f t="shared" si="3"/>
        <v>18.665408805031444</v>
      </c>
      <c r="G119" s="2">
        <f t="shared" si="3"/>
        <v>883.97515723270442</v>
      </c>
    </row>
    <row r="120" spans="1:7" x14ac:dyDescent="0.35">
      <c r="A120">
        <f t="shared" si="2"/>
        <v>2007</v>
      </c>
      <c r="B120" s="1">
        <v>39083</v>
      </c>
      <c r="C120">
        <v>570.48</v>
      </c>
      <c r="D120">
        <v>27985.57</v>
      </c>
      <c r="F120" s="2">
        <f t="shared" si="3"/>
        <v>17.939622641509434</v>
      </c>
      <c r="G120" s="2">
        <f t="shared" si="3"/>
        <v>880.04937106918237</v>
      </c>
    </row>
    <row r="121" spans="1:7" x14ac:dyDescent="0.35">
      <c r="A121">
        <f t="shared" si="2"/>
        <v>2007</v>
      </c>
      <c r="B121" s="1">
        <v>39114</v>
      </c>
      <c r="C121">
        <v>615.88</v>
      </c>
      <c r="D121">
        <v>29356.7</v>
      </c>
      <c r="F121" s="2">
        <f t="shared" si="3"/>
        <v>19.367295597484276</v>
      </c>
      <c r="G121" s="2">
        <f t="shared" si="3"/>
        <v>923.16666666666663</v>
      </c>
    </row>
    <row r="122" spans="1:7" x14ac:dyDescent="0.35">
      <c r="A122">
        <f t="shared" si="2"/>
        <v>2007</v>
      </c>
      <c r="B122" s="1">
        <v>39142</v>
      </c>
      <c r="C122">
        <v>579.5</v>
      </c>
      <c r="D122">
        <v>28832.080000000002</v>
      </c>
      <c r="F122" s="2">
        <f t="shared" si="3"/>
        <v>18.223270440251572</v>
      </c>
      <c r="G122" s="2">
        <f t="shared" si="3"/>
        <v>906.66918238993719</v>
      </c>
    </row>
    <row r="123" spans="1:7" x14ac:dyDescent="0.35">
      <c r="A123">
        <f t="shared" si="2"/>
        <v>2007</v>
      </c>
      <c r="B123" s="1">
        <v>39173</v>
      </c>
      <c r="C123">
        <v>578.83000000000004</v>
      </c>
      <c r="D123">
        <v>28636.080000000002</v>
      </c>
      <c r="F123" s="2">
        <f t="shared" si="3"/>
        <v>18.202201257861635</v>
      </c>
      <c r="G123" s="2">
        <f t="shared" si="3"/>
        <v>900.50566037735848</v>
      </c>
    </row>
    <row r="124" spans="1:7" x14ac:dyDescent="0.35">
      <c r="A124">
        <f t="shared" si="2"/>
        <v>2007</v>
      </c>
      <c r="B124" s="1">
        <v>39203</v>
      </c>
      <c r="C124">
        <v>537.92999999999995</v>
      </c>
      <c r="D124">
        <v>27220.91</v>
      </c>
      <c r="F124" s="2">
        <f t="shared" si="3"/>
        <v>16.916037735849056</v>
      </c>
      <c r="G124" s="2">
        <f t="shared" si="3"/>
        <v>856.00345911949682</v>
      </c>
    </row>
    <row r="125" spans="1:7" x14ac:dyDescent="0.35">
      <c r="A125">
        <f t="shared" si="2"/>
        <v>2007</v>
      </c>
      <c r="B125" s="1">
        <v>39234</v>
      </c>
      <c r="C125">
        <v>536.20000000000005</v>
      </c>
      <c r="D125">
        <v>26726.01</v>
      </c>
      <c r="F125" s="2">
        <f t="shared" si="3"/>
        <v>16.861635220125788</v>
      </c>
      <c r="G125" s="2">
        <f t="shared" si="3"/>
        <v>840.44056603773583</v>
      </c>
    </row>
    <row r="126" spans="1:7" x14ac:dyDescent="0.35">
      <c r="A126">
        <f t="shared" si="2"/>
        <v>2007</v>
      </c>
      <c r="B126" s="1">
        <v>39264</v>
      </c>
      <c r="C126">
        <v>522.76</v>
      </c>
      <c r="D126">
        <v>26892.240000000002</v>
      </c>
      <c r="F126" s="2">
        <f t="shared" si="3"/>
        <v>16.438993710691822</v>
      </c>
      <c r="G126" s="2">
        <f t="shared" si="3"/>
        <v>845.66792452830191</v>
      </c>
    </row>
    <row r="127" spans="1:7" x14ac:dyDescent="0.35">
      <c r="A127">
        <f t="shared" si="2"/>
        <v>2007</v>
      </c>
      <c r="B127" s="1">
        <v>39295</v>
      </c>
      <c r="C127">
        <v>503.37</v>
      </c>
      <c r="D127">
        <v>27160.49</v>
      </c>
      <c r="F127" s="2">
        <f t="shared" si="3"/>
        <v>15.829245283018867</v>
      </c>
      <c r="G127" s="2">
        <f t="shared" si="3"/>
        <v>854.10345911949685</v>
      </c>
    </row>
    <row r="128" spans="1:7" x14ac:dyDescent="0.35">
      <c r="A128">
        <f t="shared" si="2"/>
        <v>2007</v>
      </c>
      <c r="B128" s="1">
        <v>39326</v>
      </c>
      <c r="C128">
        <v>521.55999999999995</v>
      </c>
      <c r="D128">
        <v>28748.42</v>
      </c>
      <c r="F128" s="2">
        <f t="shared" si="3"/>
        <v>16.401257861635219</v>
      </c>
      <c r="G128" s="2">
        <f t="shared" si="3"/>
        <v>904.03836477987409</v>
      </c>
    </row>
    <row r="129" spans="1:7" x14ac:dyDescent="0.35">
      <c r="A129">
        <f t="shared" si="2"/>
        <v>2007</v>
      </c>
      <c r="B129" s="1">
        <v>39356</v>
      </c>
      <c r="C129">
        <v>542.19000000000005</v>
      </c>
      <c r="D129">
        <v>29816.799999999999</v>
      </c>
      <c r="F129" s="2">
        <f t="shared" si="3"/>
        <v>17.05</v>
      </c>
      <c r="G129" s="2">
        <f t="shared" si="3"/>
        <v>937.63522012578608</v>
      </c>
    </row>
    <row r="130" spans="1:7" x14ac:dyDescent="0.35">
      <c r="A130">
        <f t="shared" si="2"/>
        <v>2007</v>
      </c>
      <c r="B130" s="1">
        <v>39387</v>
      </c>
      <c r="C130">
        <v>578.66</v>
      </c>
      <c r="D130">
        <v>31798.42</v>
      </c>
      <c r="F130" s="2">
        <f t="shared" si="3"/>
        <v>18.196855345911949</v>
      </c>
      <c r="G130" s="2">
        <f t="shared" si="3"/>
        <v>999.95031446540872</v>
      </c>
    </row>
    <row r="131" spans="1:7" x14ac:dyDescent="0.35">
      <c r="A131">
        <f t="shared" ref="A131:A194" si="4">YEAR(B131)</f>
        <v>2007</v>
      </c>
      <c r="B131" s="1">
        <v>39417</v>
      </c>
      <c r="C131">
        <v>564.48</v>
      </c>
      <c r="D131">
        <v>31678.33</v>
      </c>
      <c r="F131" s="2">
        <f t="shared" ref="F131:G194" si="5">C131/31.8</f>
        <v>17.750943396226415</v>
      </c>
      <c r="G131" s="2">
        <f t="shared" si="5"/>
        <v>996.17389937106918</v>
      </c>
    </row>
    <row r="132" spans="1:7" x14ac:dyDescent="0.35">
      <c r="A132">
        <f t="shared" si="4"/>
        <v>2008</v>
      </c>
      <c r="B132" s="1">
        <v>39448</v>
      </c>
      <c r="C132">
        <v>632.29</v>
      </c>
      <c r="D132">
        <v>35025.78</v>
      </c>
      <c r="F132" s="2">
        <f t="shared" si="5"/>
        <v>19.883333333333333</v>
      </c>
      <c r="G132" s="2">
        <f t="shared" si="5"/>
        <v>1101.4396226415095</v>
      </c>
    </row>
    <row r="133" spans="1:7" x14ac:dyDescent="0.35">
      <c r="A133">
        <f t="shared" si="4"/>
        <v>2008</v>
      </c>
      <c r="B133" s="1">
        <v>39479</v>
      </c>
      <c r="C133">
        <v>701.87</v>
      </c>
      <c r="D133">
        <v>36642.46</v>
      </c>
      <c r="F133" s="2">
        <f t="shared" si="5"/>
        <v>22.071383647798744</v>
      </c>
      <c r="G133" s="2">
        <f t="shared" si="5"/>
        <v>1152.2786163522012</v>
      </c>
    </row>
    <row r="134" spans="1:7" x14ac:dyDescent="0.35">
      <c r="A134">
        <f t="shared" si="4"/>
        <v>2008</v>
      </c>
      <c r="B134" s="1">
        <v>39508</v>
      </c>
      <c r="C134">
        <v>775.49</v>
      </c>
      <c r="D134">
        <v>39082.769999999997</v>
      </c>
      <c r="F134" s="2">
        <f t="shared" si="5"/>
        <v>24.386477987421383</v>
      </c>
      <c r="G134" s="2">
        <f t="shared" si="5"/>
        <v>1229.0179245283018</v>
      </c>
    </row>
    <row r="135" spans="1:7" x14ac:dyDescent="0.35">
      <c r="A135">
        <f t="shared" si="4"/>
        <v>2008</v>
      </c>
      <c r="B135" s="1">
        <v>39539</v>
      </c>
      <c r="C135">
        <v>700.96</v>
      </c>
      <c r="D135">
        <v>36416</v>
      </c>
      <c r="F135" s="2">
        <f t="shared" si="5"/>
        <v>22.042767295597486</v>
      </c>
      <c r="G135" s="2">
        <f t="shared" si="5"/>
        <v>1145.1572327044025</v>
      </c>
    </row>
    <row r="136" spans="1:7" x14ac:dyDescent="0.35">
      <c r="A136">
        <f t="shared" si="4"/>
        <v>2008</v>
      </c>
      <c r="B136" s="1">
        <v>39569</v>
      </c>
      <c r="C136">
        <v>718.2</v>
      </c>
      <c r="D136">
        <v>37435.379999999997</v>
      </c>
      <c r="F136" s="2">
        <f t="shared" si="5"/>
        <v>22.584905660377359</v>
      </c>
      <c r="G136" s="2">
        <f t="shared" si="5"/>
        <v>1177.2132075471698</v>
      </c>
    </row>
    <row r="137" spans="1:7" x14ac:dyDescent="0.35">
      <c r="A137">
        <f t="shared" si="4"/>
        <v>2008</v>
      </c>
      <c r="B137" s="1">
        <v>39600</v>
      </c>
      <c r="C137">
        <v>729.63</v>
      </c>
      <c r="D137">
        <v>38087.879999999997</v>
      </c>
      <c r="F137" s="2">
        <f t="shared" si="5"/>
        <v>22.944339622641508</v>
      </c>
      <c r="G137" s="2">
        <f t="shared" si="5"/>
        <v>1197.732075471698</v>
      </c>
    </row>
    <row r="138" spans="1:7" x14ac:dyDescent="0.35">
      <c r="A138">
        <f t="shared" si="4"/>
        <v>2008</v>
      </c>
      <c r="B138" s="1">
        <v>39630</v>
      </c>
      <c r="C138">
        <v>773.8</v>
      </c>
      <c r="D138">
        <v>40256.559999999998</v>
      </c>
      <c r="F138" s="2">
        <f t="shared" si="5"/>
        <v>24.333333333333332</v>
      </c>
      <c r="G138" s="2">
        <f t="shared" si="5"/>
        <v>1265.9295597484277</v>
      </c>
    </row>
    <row r="139" spans="1:7" x14ac:dyDescent="0.35">
      <c r="A139">
        <f t="shared" si="4"/>
        <v>2008</v>
      </c>
      <c r="B139" s="1">
        <v>39661</v>
      </c>
      <c r="C139">
        <v>625.97</v>
      </c>
      <c r="D139">
        <v>36026.85</v>
      </c>
      <c r="F139" s="2">
        <f t="shared" si="5"/>
        <v>19.684591194968554</v>
      </c>
      <c r="G139" s="2">
        <f t="shared" si="5"/>
        <v>1132.9198113207547</v>
      </c>
    </row>
    <row r="140" spans="1:7" x14ac:dyDescent="0.35">
      <c r="A140">
        <f t="shared" si="4"/>
        <v>2008</v>
      </c>
      <c r="B140" s="1">
        <v>39692</v>
      </c>
      <c r="C140">
        <v>555.58000000000004</v>
      </c>
      <c r="D140">
        <v>37815.019999999997</v>
      </c>
      <c r="F140" s="2">
        <f t="shared" si="5"/>
        <v>17.47106918238994</v>
      </c>
      <c r="G140" s="2">
        <f t="shared" si="5"/>
        <v>1189.1515723270438</v>
      </c>
    </row>
    <row r="141" spans="1:7" x14ac:dyDescent="0.35">
      <c r="A141">
        <f t="shared" si="4"/>
        <v>2008</v>
      </c>
      <c r="B141" s="1">
        <v>39722</v>
      </c>
      <c r="C141">
        <v>507.2</v>
      </c>
      <c r="D141">
        <v>39235.79</v>
      </c>
      <c r="F141" s="2">
        <f t="shared" si="5"/>
        <v>15.949685534591195</v>
      </c>
      <c r="G141" s="2">
        <f t="shared" si="5"/>
        <v>1233.8298742138365</v>
      </c>
    </row>
    <row r="142" spans="1:7" x14ac:dyDescent="0.35">
      <c r="A142">
        <f t="shared" si="4"/>
        <v>2008</v>
      </c>
      <c r="B142" s="1">
        <v>39753</v>
      </c>
      <c r="C142">
        <v>483.55</v>
      </c>
      <c r="D142">
        <v>37284.82</v>
      </c>
      <c r="F142" s="2">
        <f t="shared" si="5"/>
        <v>15.205974842767295</v>
      </c>
      <c r="G142" s="2">
        <f t="shared" si="5"/>
        <v>1172.4786163522012</v>
      </c>
    </row>
    <row r="143" spans="1:7" x14ac:dyDescent="0.35">
      <c r="A143">
        <f t="shared" si="4"/>
        <v>2008</v>
      </c>
      <c r="B143" s="1">
        <v>39783</v>
      </c>
      <c r="C143">
        <v>501.82</v>
      </c>
      <c r="D143">
        <v>39696.269999999997</v>
      </c>
      <c r="F143" s="2">
        <f t="shared" si="5"/>
        <v>15.780503144654087</v>
      </c>
      <c r="G143" s="2">
        <f t="shared" si="5"/>
        <v>1248.3103773584905</v>
      </c>
    </row>
    <row r="144" spans="1:7" x14ac:dyDescent="0.35">
      <c r="A144">
        <f t="shared" si="4"/>
        <v>2009</v>
      </c>
      <c r="B144" s="1">
        <v>39814</v>
      </c>
      <c r="C144">
        <v>556.73</v>
      </c>
      <c r="D144">
        <v>41938.42</v>
      </c>
      <c r="F144" s="2">
        <f t="shared" si="5"/>
        <v>17.507232704402515</v>
      </c>
      <c r="G144" s="2">
        <f t="shared" si="5"/>
        <v>1318.8182389937106</v>
      </c>
    </row>
    <row r="145" spans="1:7" x14ac:dyDescent="0.35">
      <c r="A145">
        <f t="shared" si="4"/>
        <v>2009</v>
      </c>
      <c r="B145" s="1">
        <v>39845</v>
      </c>
      <c r="C145">
        <v>661.39</v>
      </c>
      <c r="D145">
        <v>46416.55</v>
      </c>
      <c r="F145" s="2">
        <f t="shared" si="5"/>
        <v>20.798427672955974</v>
      </c>
      <c r="G145" s="2">
        <f t="shared" si="5"/>
        <v>1459.6399371069183</v>
      </c>
    </row>
    <row r="146" spans="1:7" x14ac:dyDescent="0.35">
      <c r="A146">
        <f t="shared" si="4"/>
        <v>2009</v>
      </c>
      <c r="B146" s="1">
        <v>39873</v>
      </c>
      <c r="C146">
        <v>672.41</v>
      </c>
      <c r="D146">
        <v>47387.48</v>
      </c>
      <c r="F146" s="2">
        <f t="shared" si="5"/>
        <v>21.144968553459119</v>
      </c>
      <c r="G146" s="2">
        <f t="shared" si="5"/>
        <v>1490.1723270440252</v>
      </c>
    </row>
    <row r="147" spans="1:7" x14ac:dyDescent="0.35">
      <c r="A147">
        <f t="shared" si="4"/>
        <v>2009</v>
      </c>
      <c r="B147" s="1">
        <v>39904</v>
      </c>
      <c r="C147">
        <v>626.9</v>
      </c>
      <c r="D147">
        <v>44573.36</v>
      </c>
      <c r="F147" s="2">
        <f t="shared" si="5"/>
        <v>19.713836477987421</v>
      </c>
      <c r="G147" s="2">
        <f t="shared" si="5"/>
        <v>1401.6779874213837</v>
      </c>
    </row>
    <row r="148" spans="1:7" x14ac:dyDescent="0.35">
      <c r="A148">
        <f t="shared" si="4"/>
        <v>2009</v>
      </c>
      <c r="B148" s="1">
        <v>39934</v>
      </c>
      <c r="C148">
        <v>684.92</v>
      </c>
      <c r="D148">
        <v>45070.86</v>
      </c>
      <c r="F148" s="2">
        <f t="shared" si="5"/>
        <v>21.538364779874211</v>
      </c>
      <c r="G148" s="2">
        <f t="shared" si="5"/>
        <v>1417.3226415094339</v>
      </c>
    </row>
    <row r="149" spans="1:7" x14ac:dyDescent="0.35">
      <c r="A149">
        <f t="shared" si="4"/>
        <v>2009</v>
      </c>
      <c r="B149" s="1">
        <v>39965</v>
      </c>
      <c r="C149">
        <v>700.33</v>
      </c>
      <c r="D149">
        <v>45178.09</v>
      </c>
      <c r="F149" s="2">
        <f t="shared" si="5"/>
        <v>22.02295597484277</v>
      </c>
      <c r="G149" s="2">
        <f t="shared" si="5"/>
        <v>1420.6946540880501</v>
      </c>
    </row>
    <row r="150" spans="1:7" x14ac:dyDescent="0.35">
      <c r="A150">
        <f t="shared" si="4"/>
        <v>2009</v>
      </c>
      <c r="B150" s="1">
        <v>39995</v>
      </c>
      <c r="C150">
        <v>649.34</v>
      </c>
      <c r="D150">
        <v>45317.279999999999</v>
      </c>
      <c r="F150" s="2">
        <f t="shared" si="5"/>
        <v>20.419496855345912</v>
      </c>
      <c r="G150" s="2">
        <f t="shared" si="5"/>
        <v>1425.0716981132075</v>
      </c>
    </row>
    <row r="151" spans="1:7" x14ac:dyDescent="0.35">
      <c r="A151">
        <f t="shared" si="4"/>
        <v>2009</v>
      </c>
      <c r="B151" s="1">
        <v>40026</v>
      </c>
      <c r="C151">
        <v>697.27</v>
      </c>
      <c r="D151">
        <v>45872.800000000003</v>
      </c>
      <c r="F151" s="2">
        <f t="shared" si="5"/>
        <v>21.926729559748427</v>
      </c>
      <c r="G151" s="2">
        <f t="shared" si="5"/>
        <v>1442.5408805031448</v>
      </c>
    </row>
    <row r="152" spans="1:7" x14ac:dyDescent="0.35">
      <c r="A152">
        <f t="shared" si="4"/>
        <v>2009</v>
      </c>
      <c r="B152" s="1">
        <v>40057</v>
      </c>
      <c r="C152">
        <v>798.5</v>
      </c>
      <c r="D152">
        <v>48273.82</v>
      </c>
      <c r="F152" s="2">
        <f t="shared" si="5"/>
        <v>25.110062893081761</v>
      </c>
      <c r="G152" s="2">
        <f t="shared" si="5"/>
        <v>1518.0446540880503</v>
      </c>
    </row>
    <row r="153" spans="1:7" x14ac:dyDescent="0.35">
      <c r="A153">
        <f t="shared" si="4"/>
        <v>2009</v>
      </c>
      <c r="B153" s="1">
        <v>40087</v>
      </c>
      <c r="C153">
        <v>806.59</v>
      </c>
      <c r="D153">
        <v>48737.49</v>
      </c>
      <c r="F153" s="2">
        <f t="shared" si="5"/>
        <v>25.364465408805032</v>
      </c>
      <c r="G153" s="2">
        <f t="shared" si="5"/>
        <v>1532.6254716981132</v>
      </c>
    </row>
    <row r="154" spans="1:7" x14ac:dyDescent="0.35">
      <c r="A154">
        <f t="shared" si="4"/>
        <v>2009</v>
      </c>
      <c r="B154" s="1">
        <v>40118</v>
      </c>
      <c r="C154">
        <v>832.51</v>
      </c>
      <c r="D154">
        <v>52484.94</v>
      </c>
      <c r="F154" s="2">
        <f t="shared" si="5"/>
        <v>26.179559748427671</v>
      </c>
      <c r="G154" s="2">
        <f t="shared" si="5"/>
        <v>1650.4698113207548</v>
      </c>
    </row>
    <row r="155" spans="1:7" x14ac:dyDescent="0.35">
      <c r="A155">
        <f t="shared" si="4"/>
        <v>2009</v>
      </c>
      <c r="B155" s="1">
        <v>40148</v>
      </c>
      <c r="C155">
        <v>822.77</v>
      </c>
      <c r="D155">
        <v>52912.18</v>
      </c>
      <c r="F155" s="2">
        <f t="shared" si="5"/>
        <v>25.87327044025157</v>
      </c>
      <c r="G155" s="2">
        <f t="shared" si="5"/>
        <v>1663.9050314465408</v>
      </c>
    </row>
    <row r="156" spans="1:7" x14ac:dyDescent="0.35">
      <c r="A156">
        <f t="shared" si="4"/>
        <v>2010</v>
      </c>
      <c r="B156" s="1">
        <v>40179</v>
      </c>
      <c r="C156">
        <v>815.23</v>
      </c>
      <c r="D156">
        <v>51344.51</v>
      </c>
      <c r="F156" s="2">
        <f t="shared" si="5"/>
        <v>25.636163522012577</v>
      </c>
      <c r="G156" s="2">
        <f t="shared" si="5"/>
        <v>1614.6072327044026</v>
      </c>
    </row>
    <row r="157" spans="1:7" x14ac:dyDescent="0.35">
      <c r="A157">
        <f t="shared" si="4"/>
        <v>2010</v>
      </c>
      <c r="B157" s="1">
        <v>40210</v>
      </c>
      <c r="C157">
        <v>735.29</v>
      </c>
      <c r="D157">
        <v>50745.87</v>
      </c>
      <c r="F157" s="2">
        <f t="shared" si="5"/>
        <v>23.122327044025155</v>
      </c>
      <c r="G157" s="2">
        <f t="shared" si="5"/>
        <v>1595.7820754716981</v>
      </c>
    </row>
    <row r="158" spans="1:7" x14ac:dyDescent="0.35">
      <c r="A158">
        <f t="shared" si="4"/>
        <v>2010</v>
      </c>
      <c r="B158" s="1">
        <v>40238</v>
      </c>
      <c r="C158">
        <v>780.5</v>
      </c>
      <c r="D158">
        <v>50654.61</v>
      </c>
      <c r="F158" s="2">
        <f t="shared" si="5"/>
        <v>24.544025157232703</v>
      </c>
      <c r="G158" s="2">
        <f t="shared" si="5"/>
        <v>1592.9122641509434</v>
      </c>
    </row>
    <row r="159" spans="1:7" x14ac:dyDescent="0.35">
      <c r="A159">
        <f t="shared" si="4"/>
        <v>2010</v>
      </c>
      <c r="B159" s="1">
        <v>40269</v>
      </c>
      <c r="C159">
        <v>808.47</v>
      </c>
      <c r="D159">
        <v>51115.41</v>
      </c>
      <c r="F159" s="2">
        <f t="shared" si="5"/>
        <v>25.423584905660377</v>
      </c>
      <c r="G159" s="2">
        <f t="shared" si="5"/>
        <v>1607.4028301886792</v>
      </c>
    </row>
    <row r="160" spans="1:7" x14ac:dyDescent="0.35">
      <c r="A160">
        <f t="shared" si="4"/>
        <v>2010</v>
      </c>
      <c r="B160" s="1">
        <v>40299</v>
      </c>
      <c r="C160">
        <v>843.7</v>
      </c>
      <c r="D160">
        <v>55173.35</v>
      </c>
      <c r="F160" s="2">
        <f t="shared" si="5"/>
        <v>26.531446540880506</v>
      </c>
      <c r="G160" s="2">
        <f t="shared" si="5"/>
        <v>1735.0110062893082</v>
      </c>
    </row>
    <row r="161" spans="1:7" x14ac:dyDescent="0.35">
      <c r="A161">
        <f t="shared" si="4"/>
        <v>2010</v>
      </c>
      <c r="B161" s="1">
        <v>40330</v>
      </c>
      <c r="C161">
        <v>859.34</v>
      </c>
      <c r="D161">
        <v>57410.36</v>
      </c>
      <c r="F161" s="2">
        <f t="shared" si="5"/>
        <v>27.023270440251572</v>
      </c>
      <c r="G161" s="2">
        <f t="shared" si="5"/>
        <v>1805.3572327044026</v>
      </c>
    </row>
    <row r="162" spans="1:7" x14ac:dyDescent="0.35">
      <c r="A162">
        <f t="shared" si="4"/>
        <v>2010</v>
      </c>
      <c r="B162" s="1">
        <v>40360</v>
      </c>
      <c r="C162">
        <v>841.85</v>
      </c>
      <c r="D162">
        <v>55916.83</v>
      </c>
      <c r="F162" s="2">
        <f t="shared" si="5"/>
        <v>26.473270440251572</v>
      </c>
      <c r="G162" s="2">
        <f t="shared" si="5"/>
        <v>1758.3908805031447</v>
      </c>
    </row>
    <row r="163" spans="1:7" x14ac:dyDescent="0.35">
      <c r="A163">
        <f t="shared" si="4"/>
        <v>2010</v>
      </c>
      <c r="B163" s="1">
        <v>40391</v>
      </c>
      <c r="C163">
        <v>856.25</v>
      </c>
      <c r="D163">
        <v>56616.02</v>
      </c>
      <c r="F163" s="2">
        <f t="shared" si="5"/>
        <v>26.926100628930818</v>
      </c>
      <c r="G163" s="2">
        <f t="shared" si="5"/>
        <v>1780.3779874213835</v>
      </c>
    </row>
    <row r="164" spans="1:7" x14ac:dyDescent="0.35">
      <c r="A164">
        <f t="shared" si="4"/>
        <v>2010</v>
      </c>
      <c r="B164" s="1">
        <v>40422</v>
      </c>
      <c r="C164">
        <v>946.05</v>
      </c>
      <c r="D164">
        <v>58511.77</v>
      </c>
      <c r="F164" s="2">
        <f t="shared" si="5"/>
        <v>29.749999999999996</v>
      </c>
      <c r="G164" s="2">
        <f t="shared" si="5"/>
        <v>1839.9927672955973</v>
      </c>
    </row>
    <row r="165" spans="1:7" x14ac:dyDescent="0.35">
      <c r="A165">
        <f t="shared" si="4"/>
        <v>2010</v>
      </c>
      <c r="B165" s="1">
        <v>40452</v>
      </c>
      <c r="C165">
        <v>1039.07</v>
      </c>
      <c r="D165">
        <v>59609.35</v>
      </c>
      <c r="F165" s="2">
        <f t="shared" si="5"/>
        <v>32.6751572327044</v>
      </c>
      <c r="G165" s="2">
        <f t="shared" si="5"/>
        <v>1874.50786163522</v>
      </c>
    </row>
    <row r="166" spans="1:7" x14ac:dyDescent="0.35">
      <c r="A166">
        <f t="shared" si="4"/>
        <v>2010</v>
      </c>
      <c r="B166" s="1">
        <v>40483</v>
      </c>
      <c r="C166">
        <v>1191.08</v>
      </c>
      <c r="D166">
        <v>61476.45</v>
      </c>
      <c r="F166" s="2">
        <f t="shared" si="5"/>
        <v>37.455345911949685</v>
      </c>
      <c r="G166" s="2">
        <f t="shared" si="5"/>
        <v>1933.2216981132074</v>
      </c>
    </row>
    <row r="167" spans="1:7" x14ac:dyDescent="0.35">
      <c r="A167">
        <f t="shared" si="4"/>
        <v>2010</v>
      </c>
      <c r="B167" s="1">
        <v>40513</v>
      </c>
      <c r="C167">
        <v>1324.57</v>
      </c>
      <c r="D167">
        <v>62809.82</v>
      </c>
      <c r="F167" s="2">
        <f t="shared" si="5"/>
        <v>41.653144654088045</v>
      </c>
      <c r="G167" s="2">
        <f t="shared" si="5"/>
        <v>1975.1515723270441</v>
      </c>
    </row>
    <row r="168" spans="1:7" x14ac:dyDescent="0.35">
      <c r="A168">
        <f t="shared" si="4"/>
        <v>2011</v>
      </c>
      <c r="B168" s="1">
        <v>40544</v>
      </c>
      <c r="C168">
        <v>1293.8399999999999</v>
      </c>
      <c r="D168">
        <v>61743.4</v>
      </c>
      <c r="F168" s="2">
        <f t="shared" si="5"/>
        <v>40.686792452830183</v>
      </c>
      <c r="G168" s="2">
        <f t="shared" si="5"/>
        <v>1941.6163522012578</v>
      </c>
    </row>
    <row r="169" spans="1:7" x14ac:dyDescent="0.35">
      <c r="A169">
        <f t="shared" si="4"/>
        <v>2011</v>
      </c>
      <c r="B169" s="1">
        <v>40575</v>
      </c>
      <c r="C169">
        <v>1399.04</v>
      </c>
      <c r="D169">
        <v>62486.080000000002</v>
      </c>
      <c r="F169" s="2">
        <f t="shared" si="5"/>
        <v>43.994968553459117</v>
      </c>
      <c r="G169" s="2">
        <f t="shared" si="5"/>
        <v>1964.97106918239</v>
      </c>
    </row>
    <row r="170" spans="1:7" x14ac:dyDescent="0.35">
      <c r="A170">
        <f t="shared" si="4"/>
        <v>2011</v>
      </c>
      <c r="B170" s="1">
        <v>40603</v>
      </c>
      <c r="C170">
        <v>1611.23</v>
      </c>
      <c r="D170">
        <v>64031.82</v>
      </c>
      <c r="F170" s="2">
        <f t="shared" si="5"/>
        <v>50.667610062893083</v>
      </c>
      <c r="G170" s="2">
        <f t="shared" si="5"/>
        <v>2013.5792452830187</v>
      </c>
    </row>
    <row r="171" spans="1:7" x14ac:dyDescent="0.35">
      <c r="A171">
        <f t="shared" si="4"/>
        <v>2011</v>
      </c>
      <c r="B171" s="1">
        <v>40634</v>
      </c>
      <c r="C171">
        <v>1895.06</v>
      </c>
      <c r="D171">
        <v>65730.36</v>
      </c>
      <c r="F171" s="2">
        <f t="shared" si="5"/>
        <v>59.593081761006289</v>
      </c>
      <c r="G171" s="2">
        <f t="shared" si="5"/>
        <v>2066.9924528301885</v>
      </c>
    </row>
    <row r="172" spans="1:7" x14ac:dyDescent="0.35">
      <c r="A172">
        <f t="shared" si="4"/>
        <v>2011</v>
      </c>
      <c r="B172" s="1">
        <v>40664</v>
      </c>
      <c r="C172">
        <v>1676.2</v>
      </c>
      <c r="D172">
        <v>67907.28</v>
      </c>
      <c r="F172" s="2">
        <f t="shared" si="5"/>
        <v>52.710691823899374</v>
      </c>
      <c r="G172" s="2">
        <f t="shared" si="5"/>
        <v>2135.4490566037734</v>
      </c>
    </row>
    <row r="173" spans="1:7" x14ac:dyDescent="0.35">
      <c r="A173">
        <f t="shared" si="4"/>
        <v>2011</v>
      </c>
      <c r="B173" s="1">
        <v>40695</v>
      </c>
      <c r="C173">
        <v>1605.47</v>
      </c>
      <c r="D173">
        <v>68594.58</v>
      </c>
      <c r="F173" s="2">
        <f t="shared" si="5"/>
        <v>50.486477987421381</v>
      </c>
      <c r="G173" s="2">
        <f t="shared" si="5"/>
        <v>2157.0622641509435</v>
      </c>
    </row>
    <row r="174" spans="1:7" x14ac:dyDescent="0.35">
      <c r="A174">
        <f t="shared" si="4"/>
        <v>2011</v>
      </c>
      <c r="B174" s="1">
        <v>40725</v>
      </c>
      <c r="C174">
        <v>1684.1</v>
      </c>
      <c r="D174">
        <v>69854.13</v>
      </c>
      <c r="F174" s="2">
        <f t="shared" si="5"/>
        <v>52.959119496855344</v>
      </c>
      <c r="G174" s="2">
        <f t="shared" si="5"/>
        <v>2196.6707547169813</v>
      </c>
    </row>
    <row r="175" spans="1:7" x14ac:dyDescent="0.35">
      <c r="A175">
        <f t="shared" si="4"/>
        <v>2011</v>
      </c>
      <c r="B175" s="1">
        <v>40756</v>
      </c>
      <c r="C175">
        <v>1826.14</v>
      </c>
      <c r="D175">
        <v>79645.34</v>
      </c>
      <c r="F175" s="2">
        <f t="shared" si="5"/>
        <v>57.425786163522012</v>
      </c>
      <c r="G175" s="2">
        <f t="shared" si="5"/>
        <v>2504.5704402515721</v>
      </c>
    </row>
    <row r="176" spans="1:7" x14ac:dyDescent="0.35">
      <c r="A176">
        <f t="shared" si="4"/>
        <v>2011</v>
      </c>
      <c r="B176" s="1">
        <v>40787</v>
      </c>
      <c r="C176">
        <v>1821.03</v>
      </c>
      <c r="D176">
        <v>84580.51</v>
      </c>
      <c r="F176" s="2">
        <f t="shared" si="5"/>
        <v>57.265094339622642</v>
      </c>
      <c r="G176" s="2">
        <f t="shared" si="5"/>
        <v>2659.7644654088049</v>
      </c>
    </row>
    <row r="177" spans="1:7" x14ac:dyDescent="0.35">
      <c r="A177">
        <f t="shared" si="4"/>
        <v>2011</v>
      </c>
      <c r="B177" s="1">
        <v>40817</v>
      </c>
      <c r="C177">
        <v>1574.44</v>
      </c>
      <c r="D177">
        <v>82055.02</v>
      </c>
      <c r="F177" s="2">
        <f t="shared" si="5"/>
        <v>49.510691823899371</v>
      </c>
      <c r="G177" s="2">
        <f t="shared" si="5"/>
        <v>2580.3465408805032</v>
      </c>
    </row>
    <row r="178" spans="1:7" x14ac:dyDescent="0.35">
      <c r="A178">
        <f t="shared" si="4"/>
        <v>2011</v>
      </c>
      <c r="B178" s="1">
        <v>40848</v>
      </c>
      <c r="C178">
        <v>1676.94</v>
      </c>
      <c r="D178">
        <v>88150.88</v>
      </c>
      <c r="F178" s="2">
        <f t="shared" si="5"/>
        <v>52.733962264150946</v>
      </c>
      <c r="G178" s="2">
        <f t="shared" si="5"/>
        <v>2772.0402515723272</v>
      </c>
    </row>
    <row r="179" spans="1:7" x14ac:dyDescent="0.35">
      <c r="A179">
        <f t="shared" si="4"/>
        <v>2011</v>
      </c>
      <c r="B179" s="1">
        <v>40878</v>
      </c>
      <c r="C179">
        <v>1595.18</v>
      </c>
      <c r="D179">
        <v>86328.88</v>
      </c>
      <c r="F179" s="2">
        <f t="shared" si="5"/>
        <v>50.162893081761005</v>
      </c>
      <c r="G179" s="2">
        <f t="shared" si="5"/>
        <v>2714.7446540880505</v>
      </c>
    </row>
    <row r="180" spans="1:7" x14ac:dyDescent="0.35">
      <c r="A180">
        <f t="shared" si="4"/>
        <v>2012</v>
      </c>
      <c r="B180" s="1">
        <v>40909</v>
      </c>
      <c r="C180">
        <v>1570.17</v>
      </c>
      <c r="D180">
        <v>84732.63</v>
      </c>
      <c r="F180" s="2">
        <f t="shared" si="5"/>
        <v>49.37641509433962</v>
      </c>
      <c r="G180" s="2">
        <f t="shared" si="5"/>
        <v>2664.5481132075474</v>
      </c>
    </row>
    <row r="181" spans="1:7" x14ac:dyDescent="0.35">
      <c r="A181">
        <f t="shared" si="4"/>
        <v>2012</v>
      </c>
      <c r="B181" s="1">
        <v>40940</v>
      </c>
      <c r="C181">
        <v>1678.47</v>
      </c>
      <c r="D181">
        <v>85781.78</v>
      </c>
      <c r="F181" s="2">
        <f t="shared" si="5"/>
        <v>52.782075471698114</v>
      </c>
      <c r="G181" s="2">
        <f t="shared" si="5"/>
        <v>2697.5402515723267</v>
      </c>
    </row>
    <row r="182" spans="1:7" x14ac:dyDescent="0.35">
      <c r="A182">
        <f t="shared" si="4"/>
        <v>2012</v>
      </c>
      <c r="B182" s="1">
        <v>40969</v>
      </c>
      <c r="C182">
        <v>1658.3</v>
      </c>
      <c r="D182">
        <v>84338.83</v>
      </c>
      <c r="F182" s="2">
        <f t="shared" si="5"/>
        <v>52.147798742138363</v>
      </c>
      <c r="G182" s="2">
        <f t="shared" si="5"/>
        <v>2652.164465408805</v>
      </c>
    </row>
    <row r="183" spans="1:7" x14ac:dyDescent="0.35">
      <c r="A183">
        <f t="shared" si="4"/>
        <v>2012</v>
      </c>
      <c r="B183" s="1">
        <v>41000</v>
      </c>
      <c r="C183">
        <v>1633.13</v>
      </c>
      <c r="D183">
        <v>85434.05</v>
      </c>
      <c r="F183" s="2">
        <f t="shared" si="5"/>
        <v>51.356289308176102</v>
      </c>
      <c r="G183" s="2">
        <f t="shared" si="5"/>
        <v>2686.6053459119498</v>
      </c>
    </row>
    <row r="184" spans="1:7" x14ac:dyDescent="0.35">
      <c r="A184">
        <f t="shared" si="4"/>
        <v>2012</v>
      </c>
      <c r="B184" s="1">
        <v>41030</v>
      </c>
      <c r="C184">
        <v>1560.54</v>
      </c>
      <c r="D184">
        <v>86343.66</v>
      </c>
      <c r="F184" s="2">
        <f t="shared" si="5"/>
        <v>49.073584905660375</v>
      </c>
      <c r="G184" s="2">
        <f t="shared" si="5"/>
        <v>2715.209433962264</v>
      </c>
    </row>
    <row r="185" spans="1:7" x14ac:dyDescent="0.35">
      <c r="A185">
        <f t="shared" si="4"/>
        <v>2012</v>
      </c>
      <c r="B185" s="1">
        <v>41061</v>
      </c>
      <c r="C185">
        <v>1567.92</v>
      </c>
      <c r="D185">
        <v>89578.52</v>
      </c>
      <c r="F185" s="2">
        <f t="shared" si="5"/>
        <v>49.305660377358492</v>
      </c>
      <c r="G185" s="2">
        <f t="shared" si="5"/>
        <v>2816.9345911949686</v>
      </c>
    </row>
    <row r="186" spans="1:7" x14ac:dyDescent="0.35">
      <c r="A186">
        <f t="shared" si="4"/>
        <v>2012</v>
      </c>
      <c r="B186" s="1">
        <v>41091</v>
      </c>
      <c r="C186">
        <v>1523.19</v>
      </c>
      <c r="D186">
        <v>88525.34</v>
      </c>
      <c r="F186" s="2">
        <f t="shared" si="5"/>
        <v>47.899056603773587</v>
      </c>
      <c r="G186" s="2">
        <f t="shared" si="5"/>
        <v>2783.8157232704402</v>
      </c>
    </row>
    <row r="187" spans="1:7" x14ac:dyDescent="0.35">
      <c r="A187">
        <f t="shared" si="4"/>
        <v>2012</v>
      </c>
      <c r="B187" s="1">
        <v>41122</v>
      </c>
      <c r="C187">
        <v>1600.13</v>
      </c>
      <c r="D187">
        <v>90579.25</v>
      </c>
      <c r="F187" s="2">
        <f t="shared" si="5"/>
        <v>50.318553459119499</v>
      </c>
      <c r="G187" s="2">
        <f t="shared" si="5"/>
        <v>2848.4040880503144</v>
      </c>
    </row>
    <row r="188" spans="1:7" x14ac:dyDescent="0.35">
      <c r="A188">
        <f t="shared" si="4"/>
        <v>2012</v>
      </c>
      <c r="B188" s="1">
        <v>41153</v>
      </c>
      <c r="C188">
        <v>1833.63</v>
      </c>
      <c r="D188">
        <v>95194.240000000005</v>
      </c>
      <c r="F188" s="2">
        <f t="shared" si="5"/>
        <v>57.661320754716982</v>
      </c>
      <c r="G188" s="2">
        <f t="shared" si="5"/>
        <v>2993.5295597484278</v>
      </c>
    </row>
    <row r="189" spans="1:7" x14ac:dyDescent="0.35">
      <c r="A189">
        <f t="shared" si="4"/>
        <v>2012</v>
      </c>
      <c r="B189" s="1">
        <v>41183</v>
      </c>
      <c r="C189">
        <v>1757.55</v>
      </c>
      <c r="D189">
        <v>92496.06</v>
      </c>
      <c r="F189" s="2">
        <f t="shared" si="5"/>
        <v>55.268867924528301</v>
      </c>
      <c r="G189" s="2">
        <f t="shared" si="5"/>
        <v>2908.6811320754714</v>
      </c>
    </row>
    <row r="190" spans="1:7" x14ac:dyDescent="0.35">
      <c r="A190">
        <f t="shared" si="4"/>
        <v>2012</v>
      </c>
      <c r="B190" s="1">
        <v>41214</v>
      </c>
      <c r="C190">
        <v>1793.35</v>
      </c>
      <c r="D190">
        <v>94207.98</v>
      </c>
      <c r="F190" s="2">
        <f t="shared" si="5"/>
        <v>56.394654088050309</v>
      </c>
      <c r="G190" s="2">
        <f t="shared" si="5"/>
        <v>2962.5150943396225</v>
      </c>
    </row>
    <row r="191" spans="1:7" x14ac:dyDescent="0.35">
      <c r="A191">
        <f t="shared" si="4"/>
        <v>2012</v>
      </c>
      <c r="B191" s="1">
        <v>41244</v>
      </c>
      <c r="C191">
        <v>1740.87</v>
      </c>
      <c r="D191">
        <v>92015.41</v>
      </c>
      <c r="F191" s="2">
        <f t="shared" si="5"/>
        <v>54.744339622641505</v>
      </c>
      <c r="G191" s="2">
        <f t="shared" si="5"/>
        <v>2893.5663522012578</v>
      </c>
    </row>
    <row r="192" spans="1:7" x14ac:dyDescent="0.35">
      <c r="A192">
        <f t="shared" si="4"/>
        <v>2013</v>
      </c>
      <c r="B192" s="1">
        <v>41275</v>
      </c>
      <c r="C192">
        <v>1687.06</v>
      </c>
      <c r="D192">
        <v>90803.41</v>
      </c>
      <c r="F192" s="2">
        <f t="shared" si="5"/>
        <v>53.052201257861633</v>
      </c>
      <c r="G192" s="2">
        <f t="shared" si="5"/>
        <v>2855.4531446540882</v>
      </c>
    </row>
    <row r="193" spans="1:7" x14ac:dyDescent="0.35">
      <c r="A193">
        <f t="shared" si="4"/>
        <v>2013</v>
      </c>
      <c r="B193" s="1">
        <v>41306</v>
      </c>
      <c r="C193">
        <v>1629.97</v>
      </c>
      <c r="D193">
        <v>87471.13</v>
      </c>
      <c r="F193" s="2">
        <f t="shared" si="5"/>
        <v>51.256918238993713</v>
      </c>
      <c r="G193" s="2">
        <f t="shared" si="5"/>
        <v>2750.664465408805</v>
      </c>
    </row>
    <row r="194" spans="1:7" x14ac:dyDescent="0.35">
      <c r="A194">
        <f t="shared" si="4"/>
        <v>2013</v>
      </c>
      <c r="B194" s="1">
        <v>41334</v>
      </c>
      <c r="C194">
        <v>1565.88</v>
      </c>
      <c r="D194">
        <v>86644.52</v>
      </c>
      <c r="F194" s="2">
        <f t="shared" si="5"/>
        <v>49.241509433962264</v>
      </c>
      <c r="G194" s="2">
        <f t="shared" si="5"/>
        <v>2724.6704402515725</v>
      </c>
    </row>
    <row r="195" spans="1:7" x14ac:dyDescent="0.35">
      <c r="A195">
        <f t="shared" ref="A195:A242" si="6">YEAR(B195)</f>
        <v>2013</v>
      </c>
      <c r="B195" s="1">
        <v>41365</v>
      </c>
      <c r="C195">
        <v>1378.7</v>
      </c>
      <c r="D195">
        <v>80903.289999999994</v>
      </c>
      <c r="F195" s="2">
        <f t="shared" ref="F195:G242" si="7">C195/31.8</f>
        <v>43.355345911949684</v>
      </c>
      <c r="G195" s="2">
        <f t="shared" si="7"/>
        <v>2544.1286163522009</v>
      </c>
    </row>
    <row r="196" spans="1:7" x14ac:dyDescent="0.35">
      <c r="A196">
        <f t="shared" si="6"/>
        <v>2013</v>
      </c>
      <c r="B196" s="1">
        <v>41395</v>
      </c>
      <c r="C196">
        <v>1267.8699999999999</v>
      </c>
      <c r="D196">
        <v>77818.64</v>
      </c>
      <c r="F196" s="2">
        <f t="shared" si="7"/>
        <v>39.87012578616352</v>
      </c>
      <c r="G196" s="2">
        <f t="shared" si="7"/>
        <v>2447.1270440251574</v>
      </c>
    </row>
    <row r="197" spans="1:7" x14ac:dyDescent="0.35">
      <c r="A197">
        <f t="shared" si="6"/>
        <v>2013</v>
      </c>
      <c r="B197" s="1">
        <v>41426</v>
      </c>
      <c r="C197">
        <v>1231.26</v>
      </c>
      <c r="D197">
        <v>78355.69</v>
      </c>
      <c r="F197" s="2">
        <f t="shared" si="7"/>
        <v>38.718867924528304</v>
      </c>
      <c r="G197" s="2">
        <f t="shared" si="7"/>
        <v>2464.0154088050313</v>
      </c>
    </row>
    <row r="198" spans="1:7" x14ac:dyDescent="0.35">
      <c r="A198">
        <f t="shared" si="6"/>
        <v>2013</v>
      </c>
      <c r="B198" s="1">
        <v>41456</v>
      </c>
      <c r="C198">
        <v>1178.27</v>
      </c>
      <c r="D198">
        <v>76847.39</v>
      </c>
      <c r="F198" s="2">
        <f t="shared" si="7"/>
        <v>37.052515723270439</v>
      </c>
      <c r="G198" s="2">
        <f t="shared" si="7"/>
        <v>2416.5845911949687</v>
      </c>
    </row>
    <row r="199" spans="1:7" x14ac:dyDescent="0.35">
      <c r="A199">
        <f t="shared" si="6"/>
        <v>2013</v>
      </c>
      <c r="B199" s="1">
        <v>41487</v>
      </c>
      <c r="C199">
        <v>1383.89</v>
      </c>
      <c r="D199">
        <v>85442.04</v>
      </c>
      <c r="F199" s="2">
        <f t="shared" si="7"/>
        <v>43.518553459119502</v>
      </c>
      <c r="G199" s="2">
        <f t="shared" si="7"/>
        <v>2686.8566037735845</v>
      </c>
    </row>
    <row r="200" spans="1:7" x14ac:dyDescent="0.35">
      <c r="A200">
        <f t="shared" si="6"/>
        <v>2013</v>
      </c>
      <c r="B200" s="1">
        <v>41518</v>
      </c>
      <c r="C200">
        <v>1437.07</v>
      </c>
      <c r="D200">
        <v>85891.21</v>
      </c>
      <c r="F200" s="2">
        <f t="shared" si="7"/>
        <v>45.190880503144648</v>
      </c>
      <c r="G200" s="2">
        <f t="shared" si="7"/>
        <v>2700.9814465408808</v>
      </c>
    </row>
    <row r="201" spans="1:7" x14ac:dyDescent="0.35">
      <c r="A201">
        <f t="shared" si="6"/>
        <v>2013</v>
      </c>
      <c r="B201" s="1">
        <v>41548</v>
      </c>
      <c r="C201">
        <v>1350.77</v>
      </c>
      <c r="D201">
        <v>81142.34</v>
      </c>
      <c r="F201" s="2">
        <f t="shared" si="7"/>
        <v>42.477044025157234</v>
      </c>
      <c r="G201" s="2">
        <f t="shared" si="7"/>
        <v>2551.6459119496853</v>
      </c>
    </row>
    <row r="202" spans="1:7" x14ac:dyDescent="0.35">
      <c r="A202">
        <f t="shared" si="6"/>
        <v>2013</v>
      </c>
      <c r="B202" s="1">
        <v>41579</v>
      </c>
      <c r="C202">
        <v>1301.68</v>
      </c>
      <c r="D202">
        <v>80007.360000000001</v>
      </c>
      <c r="F202" s="2">
        <f t="shared" si="7"/>
        <v>40.933333333333337</v>
      </c>
      <c r="G202" s="2">
        <f t="shared" si="7"/>
        <v>2515.9547169811322</v>
      </c>
    </row>
    <row r="203" spans="1:7" x14ac:dyDescent="0.35">
      <c r="A203">
        <f t="shared" si="6"/>
        <v>2013</v>
      </c>
      <c r="B203" s="1">
        <v>41609</v>
      </c>
      <c r="C203">
        <v>1218.52</v>
      </c>
      <c r="D203">
        <v>75670.259999999995</v>
      </c>
      <c r="F203" s="2">
        <f t="shared" si="7"/>
        <v>38.318238993710693</v>
      </c>
      <c r="G203" s="2">
        <f t="shared" si="7"/>
        <v>2379.5679245283018</v>
      </c>
    </row>
    <row r="204" spans="1:7" x14ac:dyDescent="0.35">
      <c r="A204">
        <f t="shared" si="6"/>
        <v>2014</v>
      </c>
      <c r="B204" s="1">
        <v>41640</v>
      </c>
      <c r="C204">
        <v>1234.8699999999999</v>
      </c>
      <c r="D204">
        <v>77312.91</v>
      </c>
      <c r="F204" s="2">
        <f t="shared" si="7"/>
        <v>38.832389937106917</v>
      </c>
      <c r="G204" s="2">
        <f t="shared" si="7"/>
        <v>2431.2235849056606</v>
      </c>
    </row>
    <row r="205" spans="1:7" x14ac:dyDescent="0.35">
      <c r="A205">
        <f t="shared" si="6"/>
        <v>2014</v>
      </c>
      <c r="B205" s="1">
        <v>41671</v>
      </c>
      <c r="C205">
        <v>1298.32</v>
      </c>
      <c r="D205">
        <v>80943.59</v>
      </c>
      <c r="F205" s="2">
        <f t="shared" si="7"/>
        <v>40.82767295597484</v>
      </c>
      <c r="G205" s="2">
        <f t="shared" si="7"/>
        <v>2545.3959119496853</v>
      </c>
    </row>
    <row r="206" spans="1:7" x14ac:dyDescent="0.35">
      <c r="A206">
        <f t="shared" si="6"/>
        <v>2014</v>
      </c>
      <c r="B206" s="1">
        <v>41699</v>
      </c>
      <c r="C206">
        <v>1262.99</v>
      </c>
      <c r="D206">
        <v>81456.73</v>
      </c>
      <c r="F206" s="2">
        <f t="shared" si="7"/>
        <v>39.716666666666669</v>
      </c>
      <c r="G206" s="2">
        <f t="shared" si="7"/>
        <v>2561.5323899371069</v>
      </c>
    </row>
    <row r="207" spans="1:7" x14ac:dyDescent="0.35">
      <c r="A207">
        <f t="shared" si="6"/>
        <v>2014</v>
      </c>
      <c r="B207" s="1">
        <v>41730</v>
      </c>
      <c r="C207">
        <v>1191.2</v>
      </c>
      <c r="D207">
        <v>78370.05</v>
      </c>
      <c r="F207" s="2">
        <f t="shared" si="7"/>
        <v>37.459119496855344</v>
      </c>
      <c r="G207" s="2">
        <f t="shared" si="7"/>
        <v>2464.4669811320755</v>
      </c>
    </row>
    <row r="208" spans="1:7" x14ac:dyDescent="0.35">
      <c r="A208">
        <f t="shared" si="6"/>
        <v>2014</v>
      </c>
      <c r="B208" s="1">
        <v>41760</v>
      </c>
      <c r="C208">
        <v>1147.81</v>
      </c>
      <c r="D208">
        <v>76477.429999999993</v>
      </c>
      <c r="F208" s="2">
        <f t="shared" si="7"/>
        <v>36.094654088050312</v>
      </c>
      <c r="G208" s="2">
        <f t="shared" si="7"/>
        <v>2404.9506289308174</v>
      </c>
    </row>
    <row r="209" spans="1:7" x14ac:dyDescent="0.35">
      <c r="A209">
        <f t="shared" si="6"/>
        <v>2014</v>
      </c>
      <c r="B209" s="1">
        <v>41791</v>
      </c>
      <c r="C209">
        <v>1187.8</v>
      </c>
      <c r="D209">
        <v>76378.350000000006</v>
      </c>
      <c r="F209" s="2">
        <f t="shared" si="7"/>
        <v>37.35220125786163</v>
      </c>
      <c r="G209" s="2">
        <f t="shared" si="7"/>
        <v>2401.8349056603774</v>
      </c>
    </row>
    <row r="210" spans="1:7" x14ac:dyDescent="0.35">
      <c r="A210">
        <f t="shared" si="6"/>
        <v>2014</v>
      </c>
      <c r="B210" s="1">
        <v>41821</v>
      </c>
      <c r="C210">
        <v>1256.71</v>
      </c>
      <c r="D210">
        <v>78718.95</v>
      </c>
      <c r="F210" s="2">
        <f t="shared" si="7"/>
        <v>39.519182389937107</v>
      </c>
      <c r="G210" s="2">
        <f t="shared" si="7"/>
        <v>2475.4386792452829</v>
      </c>
    </row>
    <row r="211" spans="1:7" x14ac:dyDescent="0.35">
      <c r="A211">
        <f t="shared" si="6"/>
        <v>2014</v>
      </c>
      <c r="B211" s="1">
        <v>41852</v>
      </c>
      <c r="C211">
        <v>1201.83</v>
      </c>
      <c r="D211">
        <v>78867.16</v>
      </c>
      <c r="F211" s="2">
        <f t="shared" si="7"/>
        <v>37.793396226415091</v>
      </c>
      <c r="G211" s="2">
        <f t="shared" si="7"/>
        <v>2480.0993710691823</v>
      </c>
    </row>
    <row r="212" spans="1:7" x14ac:dyDescent="0.35">
      <c r="A212">
        <f t="shared" si="6"/>
        <v>2014</v>
      </c>
      <c r="B212" s="1">
        <v>41883</v>
      </c>
      <c r="C212">
        <v>1118.3699999999999</v>
      </c>
      <c r="D212">
        <v>75285.570000000007</v>
      </c>
      <c r="F212" s="2">
        <f t="shared" si="7"/>
        <v>35.1688679245283</v>
      </c>
      <c r="G212" s="2">
        <f t="shared" si="7"/>
        <v>2367.4707547169814</v>
      </c>
    </row>
    <row r="213" spans="1:7" x14ac:dyDescent="0.35">
      <c r="A213">
        <f t="shared" si="6"/>
        <v>2014</v>
      </c>
      <c r="B213" s="1">
        <v>41913</v>
      </c>
      <c r="C213">
        <v>1052.92</v>
      </c>
      <c r="D213">
        <v>74997.34</v>
      </c>
      <c r="F213" s="2">
        <f t="shared" si="7"/>
        <v>33.110691823899373</v>
      </c>
      <c r="G213" s="2">
        <f t="shared" si="7"/>
        <v>2358.4069182389935</v>
      </c>
    </row>
    <row r="214" spans="1:7" x14ac:dyDescent="0.35">
      <c r="A214">
        <f t="shared" si="6"/>
        <v>2014</v>
      </c>
      <c r="B214" s="1">
        <v>41944</v>
      </c>
      <c r="C214">
        <v>984.74</v>
      </c>
      <c r="D214">
        <v>72491.16</v>
      </c>
      <c r="F214" s="2">
        <f t="shared" si="7"/>
        <v>30.966666666666665</v>
      </c>
      <c r="G214" s="2">
        <f t="shared" si="7"/>
        <v>2279.5962264150944</v>
      </c>
    </row>
    <row r="215" spans="1:7" x14ac:dyDescent="0.35">
      <c r="A215">
        <f t="shared" si="6"/>
        <v>2014</v>
      </c>
      <c r="B215" s="1">
        <v>41974</v>
      </c>
      <c r="C215">
        <v>1021.88</v>
      </c>
      <c r="D215">
        <v>75291.990000000005</v>
      </c>
      <c r="F215" s="2">
        <f t="shared" si="7"/>
        <v>32.13459119496855</v>
      </c>
      <c r="G215" s="2">
        <f t="shared" si="7"/>
        <v>2367.672641509434</v>
      </c>
    </row>
    <row r="216" spans="1:7" x14ac:dyDescent="0.35">
      <c r="A216">
        <f t="shared" si="6"/>
        <v>2015</v>
      </c>
      <c r="B216" s="1">
        <v>42005</v>
      </c>
      <c r="C216">
        <v>1070.97</v>
      </c>
      <c r="D216">
        <v>77715.8</v>
      </c>
      <c r="F216" s="2">
        <f t="shared" si="7"/>
        <v>33.678301886792454</v>
      </c>
      <c r="G216" s="2">
        <f t="shared" si="7"/>
        <v>2443.8930817610062</v>
      </c>
    </row>
    <row r="217" spans="1:7" x14ac:dyDescent="0.35">
      <c r="A217">
        <f t="shared" si="6"/>
        <v>2015</v>
      </c>
      <c r="B217" s="1">
        <v>42036</v>
      </c>
      <c r="C217">
        <v>1041.26</v>
      </c>
      <c r="D217">
        <v>76113.23</v>
      </c>
      <c r="F217" s="2">
        <f t="shared" si="7"/>
        <v>32.744025157232706</v>
      </c>
      <c r="G217" s="2">
        <f t="shared" si="7"/>
        <v>2393.497798742138</v>
      </c>
    </row>
    <row r="218" spans="1:7" x14ac:dyDescent="0.35">
      <c r="A218">
        <f t="shared" si="6"/>
        <v>2015</v>
      </c>
      <c r="B218" s="1">
        <v>42064</v>
      </c>
      <c r="C218">
        <v>1014.19</v>
      </c>
      <c r="D218">
        <v>73605.25</v>
      </c>
      <c r="F218" s="2">
        <f t="shared" si="7"/>
        <v>31.892767295597487</v>
      </c>
      <c r="G218" s="2">
        <f t="shared" si="7"/>
        <v>2314.6305031446541</v>
      </c>
    </row>
    <row r="219" spans="1:7" x14ac:dyDescent="0.35">
      <c r="A219">
        <f t="shared" si="6"/>
        <v>2015</v>
      </c>
      <c r="B219" s="1">
        <v>42095</v>
      </c>
      <c r="C219">
        <v>1025.45</v>
      </c>
      <c r="D219">
        <v>75236.649999999994</v>
      </c>
      <c r="F219" s="2">
        <f t="shared" si="7"/>
        <v>32.246855345911953</v>
      </c>
      <c r="G219" s="2">
        <f t="shared" si="7"/>
        <v>2365.9323899371066</v>
      </c>
    </row>
    <row r="220" spans="1:7" x14ac:dyDescent="0.35">
      <c r="A220">
        <f t="shared" si="6"/>
        <v>2015</v>
      </c>
      <c r="B220" s="1">
        <v>42125</v>
      </c>
      <c r="C220">
        <v>1074.1199999999999</v>
      </c>
      <c r="D220">
        <v>76484.800000000003</v>
      </c>
      <c r="F220" s="2">
        <f t="shared" si="7"/>
        <v>33.77735849056603</v>
      </c>
      <c r="G220" s="2">
        <f t="shared" si="7"/>
        <v>2405.182389937107</v>
      </c>
    </row>
    <row r="221" spans="1:7" x14ac:dyDescent="0.35">
      <c r="A221">
        <f t="shared" si="6"/>
        <v>2015</v>
      </c>
      <c r="B221" s="1">
        <v>42156</v>
      </c>
      <c r="C221">
        <v>1026.56</v>
      </c>
      <c r="D221">
        <v>75451.460000000006</v>
      </c>
      <c r="F221" s="2">
        <f t="shared" si="7"/>
        <v>32.281761006289308</v>
      </c>
      <c r="G221" s="2">
        <f t="shared" si="7"/>
        <v>2372.6874213836481</v>
      </c>
    </row>
    <row r="222" spans="1:7" x14ac:dyDescent="0.35">
      <c r="A222">
        <f t="shared" si="6"/>
        <v>2015</v>
      </c>
      <c r="B222" s="1">
        <v>42186</v>
      </c>
      <c r="C222">
        <v>958.06</v>
      </c>
      <c r="D222">
        <v>71812.23</v>
      </c>
      <c r="F222" s="2">
        <f t="shared" si="7"/>
        <v>30.127672955974841</v>
      </c>
      <c r="G222" s="2">
        <f t="shared" si="7"/>
        <v>2258.246226415094</v>
      </c>
    </row>
    <row r="223" spans="1:7" x14ac:dyDescent="0.35">
      <c r="A223">
        <f t="shared" si="6"/>
        <v>2015</v>
      </c>
      <c r="B223" s="1">
        <v>42217</v>
      </c>
      <c r="C223">
        <v>972.25</v>
      </c>
      <c r="D223">
        <v>72746.31</v>
      </c>
      <c r="F223" s="2">
        <f t="shared" si="7"/>
        <v>30.573899371069182</v>
      </c>
      <c r="G223" s="2">
        <f t="shared" si="7"/>
        <v>2287.6198113207547</v>
      </c>
    </row>
    <row r="224" spans="1:7" x14ac:dyDescent="0.35">
      <c r="A224">
        <f t="shared" si="6"/>
        <v>2015</v>
      </c>
      <c r="B224" s="1">
        <v>42248</v>
      </c>
      <c r="C224">
        <v>976.67</v>
      </c>
      <c r="D224">
        <v>74476.639999999999</v>
      </c>
      <c r="F224" s="2">
        <f t="shared" si="7"/>
        <v>30.712893081761003</v>
      </c>
      <c r="G224" s="2">
        <f t="shared" si="7"/>
        <v>2342.0327044025157</v>
      </c>
    </row>
    <row r="225" spans="1:7" x14ac:dyDescent="0.35">
      <c r="A225">
        <f t="shared" si="6"/>
        <v>2015</v>
      </c>
      <c r="B225" s="1">
        <v>42278</v>
      </c>
      <c r="C225">
        <v>1029.04</v>
      </c>
      <c r="D225">
        <v>75438.75</v>
      </c>
      <c r="F225" s="2">
        <f t="shared" si="7"/>
        <v>32.359748427672955</v>
      </c>
      <c r="G225" s="2">
        <f t="shared" si="7"/>
        <v>2372.2877358490564</v>
      </c>
    </row>
    <row r="226" spans="1:7" x14ac:dyDescent="0.35">
      <c r="A226">
        <f t="shared" si="6"/>
        <v>2015</v>
      </c>
      <c r="B226" s="1">
        <v>42309</v>
      </c>
      <c r="C226">
        <v>954.56</v>
      </c>
      <c r="D226">
        <v>71759.820000000007</v>
      </c>
      <c r="F226" s="2">
        <f t="shared" si="7"/>
        <v>30.01761006289308</v>
      </c>
      <c r="G226" s="2">
        <f t="shared" si="7"/>
        <v>2256.5981132075472</v>
      </c>
    </row>
    <row r="227" spans="1:7" x14ac:dyDescent="0.35">
      <c r="A227">
        <f t="shared" si="6"/>
        <v>2015</v>
      </c>
      <c r="B227" s="1">
        <v>42339</v>
      </c>
      <c r="C227">
        <v>938</v>
      </c>
      <c r="D227">
        <v>71140.66</v>
      </c>
      <c r="F227" s="2">
        <f t="shared" si="7"/>
        <v>29.49685534591195</v>
      </c>
      <c r="G227" s="2">
        <f t="shared" si="7"/>
        <v>2237.127672955975</v>
      </c>
    </row>
    <row r="228" spans="1:7" x14ac:dyDescent="0.35">
      <c r="A228">
        <f t="shared" si="6"/>
        <v>2016</v>
      </c>
      <c r="B228" s="1">
        <v>42370</v>
      </c>
      <c r="C228">
        <v>949.24</v>
      </c>
      <c r="D228">
        <v>73882.06</v>
      </c>
      <c r="F228" s="2">
        <f t="shared" si="7"/>
        <v>29.850314465408804</v>
      </c>
      <c r="G228" s="2">
        <f t="shared" si="7"/>
        <v>2323.3352201257862</v>
      </c>
    </row>
    <row r="229" spans="1:7" x14ac:dyDescent="0.35">
      <c r="A229">
        <f t="shared" si="6"/>
        <v>2016</v>
      </c>
      <c r="B229" s="1">
        <v>42401</v>
      </c>
      <c r="C229">
        <v>1035.04</v>
      </c>
      <c r="D229">
        <v>81857.570000000007</v>
      </c>
      <c r="F229" s="2">
        <f t="shared" si="7"/>
        <v>32.548427672955974</v>
      </c>
      <c r="G229" s="2">
        <f t="shared" si="7"/>
        <v>2574.137421383648</v>
      </c>
    </row>
    <row r="230" spans="1:7" x14ac:dyDescent="0.35">
      <c r="A230">
        <f t="shared" si="6"/>
        <v>2016</v>
      </c>
      <c r="B230" s="1">
        <v>42430</v>
      </c>
      <c r="C230">
        <v>1037.05</v>
      </c>
      <c r="D230">
        <v>83496.73</v>
      </c>
      <c r="F230" s="2">
        <f t="shared" si="7"/>
        <v>32.611635220125784</v>
      </c>
      <c r="G230" s="2">
        <f t="shared" si="7"/>
        <v>2625.6833333333329</v>
      </c>
    </row>
    <row r="231" spans="1:7" x14ac:dyDescent="0.35">
      <c r="A231">
        <f t="shared" si="6"/>
        <v>2016</v>
      </c>
      <c r="B231" s="1">
        <v>42461</v>
      </c>
      <c r="C231">
        <v>1087.44</v>
      </c>
      <c r="D231">
        <v>82572.44</v>
      </c>
      <c r="F231" s="2">
        <f t="shared" si="7"/>
        <v>34.196226415094344</v>
      </c>
      <c r="G231" s="2">
        <f t="shared" si="7"/>
        <v>2596.6176100628932</v>
      </c>
    </row>
    <row r="232" spans="1:7" x14ac:dyDescent="0.35">
      <c r="A232">
        <f t="shared" si="6"/>
        <v>2016</v>
      </c>
      <c r="B232" s="1">
        <v>42491</v>
      </c>
      <c r="C232">
        <v>1133.52</v>
      </c>
      <c r="D232">
        <v>84340.04</v>
      </c>
      <c r="F232" s="2">
        <f t="shared" si="7"/>
        <v>35.645283018867921</v>
      </c>
      <c r="G232" s="2">
        <f t="shared" si="7"/>
        <v>2652.2025157232702</v>
      </c>
    </row>
    <row r="233" spans="1:7" x14ac:dyDescent="0.35">
      <c r="A233">
        <f t="shared" si="6"/>
        <v>2016</v>
      </c>
      <c r="B233" s="1">
        <v>42522</v>
      </c>
      <c r="C233">
        <v>1163.03</v>
      </c>
      <c r="D233">
        <v>85878.28</v>
      </c>
      <c r="F233" s="2">
        <f t="shared" si="7"/>
        <v>36.573270440251569</v>
      </c>
      <c r="G233" s="2">
        <f t="shared" si="7"/>
        <v>2700.5748427672956</v>
      </c>
    </row>
    <row r="234" spans="1:7" x14ac:dyDescent="0.35">
      <c r="A234">
        <f t="shared" si="6"/>
        <v>2016</v>
      </c>
      <c r="B234" s="1">
        <v>42552</v>
      </c>
      <c r="C234">
        <v>1343.8</v>
      </c>
      <c r="D234">
        <v>89845.32</v>
      </c>
      <c r="F234" s="2">
        <f t="shared" si="7"/>
        <v>42.257861635220124</v>
      </c>
      <c r="G234" s="2">
        <f t="shared" si="7"/>
        <v>2825.3245283018869</v>
      </c>
    </row>
    <row r="235" spans="1:7" x14ac:dyDescent="0.35">
      <c r="A235">
        <f t="shared" si="6"/>
        <v>2016</v>
      </c>
      <c r="B235" s="1">
        <v>42583</v>
      </c>
      <c r="C235">
        <v>1311.11</v>
      </c>
      <c r="D235">
        <v>89707.71</v>
      </c>
      <c r="F235" s="2">
        <f t="shared" si="7"/>
        <v>41.229874213836474</v>
      </c>
      <c r="G235" s="2">
        <f t="shared" si="7"/>
        <v>2820.9971698113209</v>
      </c>
    </row>
    <row r="236" spans="1:7" x14ac:dyDescent="0.35">
      <c r="A236">
        <f t="shared" si="6"/>
        <v>2016</v>
      </c>
      <c r="B236" s="1">
        <v>42614</v>
      </c>
      <c r="C236">
        <v>1291.92</v>
      </c>
      <c r="D236">
        <v>88540.4</v>
      </c>
      <c r="F236" s="2">
        <f t="shared" si="7"/>
        <v>40.626415094339627</v>
      </c>
      <c r="G236" s="2">
        <f t="shared" si="7"/>
        <v>2784.2893081761003</v>
      </c>
    </row>
    <row r="237" spans="1:7" x14ac:dyDescent="0.35">
      <c r="A237">
        <f t="shared" si="6"/>
        <v>2016</v>
      </c>
      <c r="B237" s="1">
        <v>42644</v>
      </c>
      <c r="C237">
        <v>1178</v>
      </c>
      <c r="D237">
        <v>84533.34</v>
      </c>
      <c r="F237" s="2">
        <f t="shared" si="7"/>
        <v>37.044025157232703</v>
      </c>
      <c r="G237" s="2">
        <f t="shared" si="7"/>
        <v>2658.2811320754713</v>
      </c>
    </row>
    <row r="238" spans="1:7" x14ac:dyDescent="0.35">
      <c r="A238">
        <f t="shared" si="6"/>
        <v>2016</v>
      </c>
      <c r="B238" s="1">
        <v>42675</v>
      </c>
      <c r="C238">
        <v>1175.45</v>
      </c>
      <c r="D238">
        <v>83622.539999999994</v>
      </c>
      <c r="F238" s="2">
        <f t="shared" si="7"/>
        <v>36.963836477987421</v>
      </c>
      <c r="G238" s="2">
        <f t="shared" si="7"/>
        <v>2629.639622641509</v>
      </c>
    </row>
    <row r="239" spans="1:7" x14ac:dyDescent="0.35">
      <c r="A239">
        <f t="shared" si="6"/>
        <v>2016</v>
      </c>
      <c r="B239" s="1">
        <v>42705</v>
      </c>
      <c r="C239">
        <v>1115.72</v>
      </c>
      <c r="D239">
        <v>78583.48</v>
      </c>
      <c r="F239" s="2">
        <f t="shared" si="7"/>
        <v>35.085534591194971</v>
      </c>
      <c r="G239" s="2">
        <f t="shared" si="7"/>
        <v>2471.1786163522011</v>
      </c>
    </row>
    <row r="240" spans="1:7" x14ac:dyDescent="0.35">
      <c r="A240">
        <f t="shared" si="6"/>
        <v>2017</v>
      </c>
      <c r="B240" s="1">
        <v>42736</v>
      </c>
      <c r="C240">
        <v>1151.1500000000001</v>
      </c>
      <c r="D240">
        <v>81191.05</v>
      </c>
      <c r="F240" s="2">
        <f t="shared" si="7"/>
        <v>36.199685534591197</v>
      </c>
      <c r="G240" s="2">
        <f t="shared" si="7"/>
        <v>2553.1776729559747</v>
      </c>
    </row>
    <row r="241" spans="1:7" x14ac:dyDescent="0.35">
      <c r="A241">
        <f t="shared" si="6"/>
        <v>2017</v>
      </c>
      <c r="B241" s="1">
        <v>42767</v>
      </c>
      <c r="C241">
        <v>1203.3499999999999</v>
      </c>
      <c r="D241">
        <v>82818.17</v>
      </c>
      <c r="F241" s="2">
        <f t="shared" si="7"/>
        <v>37.841194968553452</v>
      </c>
      <c r="G241" s="2">
        <f t="shared" si="7"/>
        <v>2604.3449685534588</v>
      </c>
    </row>
    <row r="242" spans="1:7" x14ac:dyDescent="0.35">
      <c r="A242">
        <f t="shared" si="6"/>
        <v>2017</v>
      </c>
      <c r="B242" s="1">
        <v>42795</v>
      </c>
      <c r="C242">
        <v>1162.1500000000001</v>
      </c>
      <c r="D242">
        <v>81169.45</v>
      </c>
      <c r="F242" s="2">
        <f t="shared" si="7"/>
        <v>36.545597484276733</v>
      </c>
      <c r="G242" s="2">
        <f t="shared" si="7"/>
        <v>2552.498427672956</v>
      </c>
    </row>
  </sheetData>
  <mergeCells count="2">
    <mergeCell ref="L17:M17"/>
    <mergeCell ref="K1:M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2"/>
  <sheetViews>
    <sheetView zoomScale="90" zoomScaleNormal="90" workbookViewId="0"/>
  </sheetViews>
  <sheetFormatPr defaultRowHeight="14.5" x14ac:dyDescent="0.35"/>
  <cols>
    <col min="3" max="3" width="11.90625" bestFit="1" customWidth="1"/>
    <col min="4" max="4" width="13.453125" bestFit="1" customWidth="1"/>
  </cols>
  <sheetData>
    <row r="3" spans="2:4" x14ac:dyDescent="0.35">
      <c r="B3" t="s">
        <v>15</v>
      </c>
      <c r="C3" t="s">
        <v>17</v>
      </c>
      <c r="D3" t="s">
        <v>18</v>
      </c>
    </row>
    <row r="4" spans="2:4" x14ac:dyDescent="0.35">
      <c r="B4" s="7">
        <v>1998</v>
      </c>
      <c r="C4" s="9">
        <f>AVERAGEIFS(Silver,Year,$B4)</f>
        <v>7.1558962264150949</v>
      </c>
      <c r="D4" s="9">
        <f>AVERAGEIFS(Gold,Year,$B4)</f>
        <v>381.50733752620545</v>
      </c>
    </row>
    <row r="5" spans="2:4" x14ac:dyDescent="0.35">
      <c r="B5" s="7">
        <v>1999</v>
      </c>
      <c r="C5" s="9">
        <f>AVERAGEIFS(Silver,Year,$B5)</f>
        <v>7.1076257861635215</v>
      </c>
      <c r="D5" s="9">
        <f>AVERAGEIFS(Gold,Year,$B5)</f>
        <v>377.39588574423482</v>
      </c>
    </row>
    <row r="6" spans="2:4" x14ac:dyDescent="0.35">
      <c r="B6" s="7">
        <v>2000</v>
      </c>
      <c r="C6" s="9">
        <f>AVERAGEIFS(Silver,Year,$B6)</f>
        <v>7.0587002096436064</v>
      </c>
      <c r="D6" s="9">
        <f>AVERAGEIFS(Gold,Year,$B6)</f>
        <v>394.07348008385742</v>
      </c>
    </row>
    <row r="7" spans="2:4" x14ac:dyDescent="0.35">
      <c r="B7" s="7">
        <v>2001</v>
      </c>
      <c r="C7" s="9">
        <f>AVERAGEIFS(Silver,Year,$B7)</f>
        <v>6.5069444444444429</v>
      </c>
      <c r="D7" s="9">
        <f>AVERAGEIFS(Gold,Year,$B7)</f>
        <v>402.2163784067086</v>
      </c>
    </row>
    <row r="8" spans="2:4" x14ac:dyDescent="0.35">
      <c r="B8" s="7">
        <v>2002</v>
      </c>
      <c r="C8" s="9">
        <f>AVERAGEIFS(Silver,Year,$B8)</f>
        <v>7.0694182389937099</v>
      </c>
      <c r="D8" s="9">
        <f>AVERAGEIFS(Gold,Year,$B8)</f>
        <v>473.71284067085952</v>
      </c>
    </row>
    <row r="9" spans="2:4" x14ac:dyDescent="0.35">
      <c r="B9" s="7">
        <v>2003</v>
      </c>
      <c r="C9" s="9">
        <f>AVERAGEIFS(Silver,Year,$B9)</f>
        <v>7.1868972746331243</v>
      </c>
      <c r="D9" s="9">
        <f>AVERAGEIFS(Gold,Year,$B9)</f>
        <v>532.07518343815514</v>
      </c>
    </row>
    <row r="10" spans="2:4" x14ac:dyDescent="0.35">
      <c r="B10" s="7">
        <v>2004</v>
      </c>
      <c r="C10" s="9">
        <f>AVERAGEIFS(Silver,Year,$B10)</f>
        <v>9.5292976939203378</v>
      </c>
      <c r="D10" s="9">
        <f>AVERAGEIFS(Gold,Year,$B10)</f>
        <v>582.98603249475889</v>
      </c>
    </row>
    <row r="11" spans="2:4" x14ac:dyDescent="0.35">
      <c r="B11" s="7">
        <v>2005</v>
      </c>
      <c r="C11" s="9">
        <f>AVERAGEIFS(Silver,Year,$B11)</f>
        <v>10.187971698113207</v>
      </c>
      <c r="D11" s="9">
        <f>AVERAGEIFS(Gold,Year,$B11)</f>
        <v>617.54544025157236</v>
      </c>
    </row>
    <row r="12" spans="2:4" x14ac:dyDescent="0.35">
      <c r="B12" s="7">
        <v>2006</v>
      </c>
      <c r="C12" s="9">
        <f>AVERAGEIFS(Silver,Year,$B12)</f>
        <v>16.491352201257858</v>
      </c>
      <c r="D12" s="9">
        <f>AVERAGEIFS(Gold,Year,$B12)</f>
        <v>861.48621593291398</v>
      </c>
    </row>
    <row r="13" spans="2:4" x14ac:dyDescent="0.35">
      <c r="B13" s="7">
        <v>2007</v>
      </c>
      <c r="C13" s="9">
        <f>AVERAGEIFS(Silver,Year,$B13)</f>
        <v>17.431446540880504</v>
      </c>
      <c r="D13" s="9">
        <f>AVERAGEIFS(Gold,Year,$B13)</f>
        <v>903.70034067085965</v>
      </c>
    </row>
    <row r="14" spans="2:4" x14ac:dyDescent="0.35">
      <c r="B14" s="7">
        <v>2008</v>
      </c>
      <c r="C14" s="9">
        <f>AVERAGEIFS(Silver,Year,$B14)</f>
        <v>20.194863731656184</v>
      </c>
      <c r="D14" s="9">
        <f>AVERAGEIFS(Gold,Year,$B14)</f>
        <v>1187.1215408805031</v>
      </c>
    </row>
    <row r="15" spans="2:4" x14ac:dyDescent="0.35">
      <c r="B15" s="7">
        <v>2009</v>
      </c>
      <c r="C15" s="9">
        <f>AVERAGEIFS(Silver,Year,$B15)</f>
        <v>22.299947589098533</v>
      </c>
      <c r="D15" s="9">
        <f>AVERAGEIFS(Gold,Year,$B15)</f>
        <v>1478.4152777777779</v>
      </c>
    </row>
    <row r="16" spans="2:4" x14ac:dyDescent="0.35">
      <c r="B16" s="7">
        <v>2010</v>
      </c>
      <c r="C16" s="9">
        <f>AVERAGEIFS(Silver,Year,$B16)</f>
        <v>28.934486373165615</v>
      </c>
      <c r="D16" s="9">
        <f>AVERAGEIFS(Gold,Year,$B16)</f>
        <v>1759.3929507337525</v>
      </c>
    </row>
    <row r="17" spans="2:4" x14ac:dyDescent="0.35">
      <c r="B17" s="7">
        <v>2011</v>
      </c>
      <c r="C17" s="9">
        <f>AVERAGEIFS(Silver,Year,$B17)</f>
        <v>51.516430817610058</v>
      </c>
      <c r="D17" s="9">
        <f>AVERAGEIFS(Gold,Year,$B17)</f>
        <v>2308.9839622641507</v>
      </c>
    </row>
    <row r="18" spans="2:4" x14ac:dyDescent="0.35">
      <c r="B18" s="7">
        <v>2012</v>
      </c>
      <c r="C18" s="9">
        <f>AVERAGEIFS(Silver,Year,$B18)</f>
        <v>52.194051362683432</v>
      </c>
      <c r="D18" s="9">
        <f>AVERAGEIFS(Gold,Year,$B18)</f>
        <v>2801.9595125786163</v>
      </c>
    </row>
    <row r="19" spans="2:4" x14ac:dyDescent="0.35">
      <c r="B19" s="7">
        <v>2013</v>
      </c>
      <c r="C19" s="9">
        <f>AVERAGEIFS(Silver,Year,$B19)</f>
        <v>43.582127882599586</v>
      </c>
      <c r="D19" s="9">
        <f>AVERAGEIFS(Gold,Year,$B19)</f>
        <v>2586.4708595387842</v>
      </c>
    </row>
    <row r="20" spans="2:4" x14ac:dyDescent="0.35">
      <c r="B20" s="7">
        <v>2014</v>
      </c>
      <c r="C20" s="9">
        <f>AVERAGEIFS(Silver,Year,$B20)</f>
        <v>36.581341719077564</v>
      </c>
      <c r="D20" s="9">
        <f>AVERAGEIFS(Gold,Year,$B20)</f>
        <v>2428.1740828092247</v>
      </c>
    </row>
    <row r="21" spans="2:4" x14ac:dyDescent="0.35">
      <c r="B21" s="7">
        <v>2015</v>
      </c>
      <c r="C21" s="9">
        <f>AVERAGEIFS(Silver,Year,$B21)</f>
        <v>31.659145702306088</v>
      </c>
      <c r="D21" s="9">
        <f>AVERAGEIFS(Gold,Year,$B21)</f>
        <v>2337.4779874213832</v>
      </c>
    </row>
    <row r="22" spans="2:4" x14ac:dyDescent="0.35">
      <c r="B22" s="7">
        <v>2016</v>
      </c>
      <c r="C22" s="9">
        <f>AVERAGEIFS(Silver,Year,$B22)</f>
        <v>36.219392033542974</v>
      </c>
      <c r="D22" s="9">
        <f>AVERAGEIFS(Gold,Year,$B22)</f>
        <v>2638.5217767295594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EDA_Gold_Silver_prices</vt:lpstr>
      <vt:lpstr>Visuals</vt:lpstr>
      <vt:lpstr>Gold</vt:lpstr>
      <vt:lpstr>Silver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Sripad</dc:creator>
  <cp:lastModifiedBy>Sripad</cp:lastModifiedBy>
  <dcterms:created xsi:type="dcterms:W3CDTF">2023-06-19T01:08:54Z</dcterms:created>
  <dcterms:modified xsi:type="dcterms:W3CDTF">2023-06-19T04:41:43Z</dcterms:modified>
</cp:coreProperties>
</file>