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f7a75838434bd6/Desktop/RESULTS/"/>
    </mc:Choice>
  </mc:AlternateContent>
  <xr:revisionPtr revIDLastSave="9" documentId="11_F60260B7BBAC8E700B54D23E179B08765391B923" xr6:coauthVersionLast="47" xr6:coauthVersionMax="47" xr10:uidLastSave="{24879AD0-29EE-42E9-8DB6-692EC1B4C030}"/>
  <bookViews>
    <workbookView xWindow="-120" yWindow="-120" windowWidth="19440" windowHeight="10320" firstSheet="2" activeTab="8" xr2:uid="{00000000-000D-0000-FFFF-FFFF00000000}"/>
  </bookViews>
  <sheets>
    <sheet name="Sheet1" sheetId="1" r:id="rId1"/>
    <sheet name="Sheet2" sheetId="2" r:id="rId2"/>
    <sheet name="EXPERIMENTS" sheetId="3" r:id="rId3"/>
    <sheet name="STRENGTH" sheetId="4" r:id="rId4"/>
    <sheet name="HARDNESS" sheetId="5" r:id="rId5"/>
    <sheet name="POROSITY" sheetId="6" r:id="rId6"/>
    <sheet name="Sheet3" sheetId="9" r:id="rId7"/>
    <sheet name="DENSITY" sheetId="7" r:id="rId8"/>
    <sheet name="SDAS" sheetId="8" r:id="rId9"/>
    <sheet name="Sheet4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8" l="1"/>
  <c r="E66" i="8"/>
  <c r="E64" i="8"/>
  <c r="E59" i="8"/>
  <c r="E60" i="8"/>
  <c r="E58" i="8"/>
  <c r="E54" i="8"/>
  <c r="E55" i="8"/>
  <c r="E53" i="8"/>
  <c r="F39" i="8"/>
  <c r="F40" i="8"/>
  <c r="F41" i="8"/>
  <c r="F42" i="8"/>
  <c r="F43" i="8"/>
  <c r="F44" i="8"/>
  <c r="F45" i="8"/>
  <c r="F46" i="8"/>
  <c r="F47" i="8"/>
  <c r="F48" i="8"/>
  <c r="F49" i="8"/>
  <c r="F38" i="8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D28" i="6"/>
  <c r="D29" i="6"/>
  <c r="D30" i="6"/>
  <c r="D23" i="6"/>
  <c r="D24" i="6"/>
  <c r="D25" i="6"/>
  <c r="D18" i="6"/>
  <c r="D19" i="6"/>
  <c r="D20" i="6"/>
  <c r="H15" i="7"/>
  <c r="H20" i="7"/>
  <c r="H21" i="7"/>
  <c r="H23" i="7"/>
  <c r="H8" i="7"/>
  <c r="H9" i="7"/>
  <c r="H10" i="7"/>
  <c r="G24" i="7"/>
  <c r="H24" i="7" s="1"/>
  <c r="G23" i="7"/>
  <c r="G22" i="7"/>
  <c r="H22" i="7" s="1"/>
  <c r="G21" i="7"/>
  <c r="G20" i="7"/>
  <c r="G19" i="7"/>
  <c r="H19" i="7" s="1"/>
  <c r="G18" i="7"/>
  <c r="H18" i="7" s="1"/>
  <c r="G17" i="7"/>
  <c r="H17" i="7" s="1"/>
  <c r="G16" i="7"/>
  <c r="H16" i="7" s="1"/>
  <c r="G15" i="7"/>
  <c r="G14" i="7"/>
  <c r="H14" i="7" s="1"/>
  <c r="G13" i="7"/>
  <c r="H13" i="7" s="1"/>
  <c r="G12" i="7"/>
  <c r="H12" i="7" s="1"/>
  <c r="G11" i="7"/>
  <c r="H11" i="7" s="1"/>
  <c r="G10" i="7"/>
  <c r="G9" i="7"/>
  <c r="G8" i="7"/>
  <c r="G7" i="7"/>
  <c r="H7" i="7" s="1"/>
  <c r="G6" i="7"/>
  <c r="H6" i="7" s="1"/>
  <c r="G5" i="7"/>
  <c r="H5" i="7" s="1"/>
  <c r="G4" i="7"/>
  <c r="H4" i="7" s="1"/>
  <c r="I65" i="1"/>
  <c r="I66" i="1"/>
  <c r="I67" i="1"/>
</calcChain>
</file>

<file path=xl/sharedStrings.xml><?xml version="1.0" encoding="utf-8"?>
<sst xmlns="http://schemas.openxmlformats.org/spreadsheetml/2006/main" count="779" uniqueCount="215">
  <si>
    <t xml:space="preserve">POWER </t>
  </si>
  <si>
    <t>SPEED</t>
  </si>
  <si>
    <t>HATCH SPACE</t>
  </si>
  <si>
    <t>SC.STRATEGY</t>
  </si>
  <si>
    <t>LAYERS</t>
  </si>
  <si>
    <t>(w)</t>
  </si>
  <si>
    <t>(mm/s)</t>
  </si>
  <si>
    <t>(mm)</t>
  </si>
  <si>
    <t>horiz</t>
  </si>
  <si>
    <t xml:space="preserve">vertical </t>
  </si>
  <si>
    <t>diag</t>
  </si>
  <si>
    <t>Power</t>
  </si>
  <si>
    <t>speed</t>
  </si>
  <si>
    <t>H.space</t>
  </si>
  <si>
    <t>S.strategy</t>
  </si>
  <si>
    <t>layers</t>
  </si>
  <si>
    <t>H</t>
  </si>
  <si>
    <t>1\2</t>
  </si>
  <si>
    <t>V</t>
  </si>
  <si>
    <t>3\4</t>
  </si>
  <si>
    <t>H-R</t>
  </si>
  <si>
    <t>V-R</t>
  </si>
  <si>
    <t>✔</t>
  </si>
  <si>
    <t>4:30--5:30</t>
  </si>
  <si>
    <t>HVHV</t>
  </si>
  <si>
    <t>VHVH</t>
  </si>
  <si>
    <t>TEMP</t>
  </si>
  <si>
    <t>POWER DEN</t>
  </si>
  <si>
    <t>SC.SPEED</t>
  </si>
  <si>
    <t>DIFFUS</t>
  </si>
  <si>
    <t>COND</t>
  </si>
  <si>
    <t>INT TIME</t>
  </si>
  <si>
    <t>1..1</t>
  </si>
  <si>
    <t>1..2</t>
  </si>
  <si>
    <t>1..3</t>
  </si>
  <si>
    <t>1..4</t>
  </si>
  <si>
    <t>2..1</t>
  </si>
  <si>
    <t>2..2</t>
  </si>
  <si>
    <t>2..3</t>
  </si>
  <si>
    <t>2..4</t>
  </si>
  <si>
    <t>3..1</t>
  </si>
  <si>
    <t>3..2</t>
  </si>
  <si>
    <t>3..3</t>
  </si>
  <si>
    <t>3..4</t>
  </si>
  <si>
    <t>4..1</t>
  </si>
  <si>
    <t>4..2</t>
  </si>
  <si>
    <t>4…3</t>
  </si>
  <si>
    <t>4..4</t>
  </si>
  <si>
    <t>5..1</t>
  </si>
  <si>
    <t>5..2</t>
  </si>
  <si>
    <t>5..4</t>
  </si>
  <si>
    <t>5..3</t>
  </si>
  <si>
    <t>power</t>
  </si>
  <si>
    <t>6..1</t>
  </si>
  <si>
    <t>6..2</t>
  </si>
  <si>
    <t>6..3</t>
  </si>
  <si>
    <t>6..4</t>
  </si>
  <si>
    <t>6..5</t>
  </si>
  <si>
    <t>6..6</t>
  </si>
  <si>
    <t>7..1</t>
  </si>
  <si>
    <t>3H</t>
  </si>
  <si>
    <t>7..3</t>
  </si>
  <si>
    <t>7..2</t>
  </si>
  <si>
    <t>7..4</t>
  </si>
  <si>
    <t>8..1</t>
  </si>
  <si>
    <t>8..2</t>
  </si>
  <si>
    <t>8..4</t>
  </si>
  <si>
    <t>8..3</t>
  </si>
  <si>
    <t>9..1</t>
  </si>
  <si>
    <t>9..2</t>
  </si>
  <si>
    <t>9..3</t>
  </si>
  <si>
    <t>9..4</t>
  </si>
  <si>
    <t>DIAG</t>
  </si>
  <si>
    <t xml:space="preserve">  </t>
  </si>
  <si>
    <t>DHVD</t>
  </si>
  <si>
    <t>H0.25 V0.5</t>
  </si>
  <si>
    <t>DHV</t>
  </si>
  <si>
    <t>H0.25 V0.6</t>
  </si>
  <si>
    <t>VHD</t>
  </si>
  <si>
    <t xml:space="preserve">power  </t>
  </si>
  <si>
    <t>Layers</t>
  </si>
  <si>
    <t>1L</t>
  </si>
  <si>
    <t>2L</t>
  </si>
  <si>
    <t>3L</t>
  </si>
  <si>
    <t>4L</t>
  </si>
  <si>
    <t>3✔</t>
  </si>
  <si>
    <t>H.SPACE</t>
  </si>
  <si>
    <t>SCAN STRAT</t>
  </si>
  <si>
    <t>D</t>
  </si>
  <si>
    <t>2X</t>
  </si>
  <si>
    <t>3X</t>
  </si>
  <si>
    <t>comparison chart</t>
  </si>
  <si>
    <t>Sr.No</t>
  </si>
  <si>
    <t>vs</t>
  </si>
  <si>
    <t>Power Variation</t>
  </si>
  <si>
    <t xml:space="preserve">Layer Variation </t>
  </si>
  <si>
    <t xml:space="preserve">1L </t>
  </si>
  <si>
    <t>Speed variation</t>
  </si>
  <si>
    <t>speed= 8mm/s, H.space= 0.5 mm, Scan strategy= H</t>
  </si>
  <si>
    <t xml:space="preserve">8 mm/s </t>
  </si>
  <si>
    <t>10 mm/s</t>
  </si>
  <si>
    <t>13 mm/s</t>
  </si>
  <si>
    <t>H.Space Variation</t>
  </si>
  <si>
    <t>Scan Variation</t>
  </si>
  <si>
    <t>HOR</t>
  </si>
  <si>
    <t>VER</t>
  </si>
  <si>
    <t>Power=140 w, H.space= 0.5 mm, Scan strategy= H, Layers=3</t>
  </si>
  <si>
    <t>Power=140 w, speed= 10 mm/s, Scan strategy= H, Layers=3</t>
  </si>
  <si>
    <t xml:space="preserve"> </t>
  </si>
  <si>
    <t>BOND SHEAR STRENGTH</t>
  </si>
  <si>
    <t>80W 1L</t>
  </si>
  <si>
    <t>80W 2L</t>
  </si>
  <si>
    <t>80W 3L</t>
  </si>
  <si>
    <t>80W 4L</t>
  </si>
  <si>
    <t>100W 1L</t>
  </si>
  <si>
    <t>100W 2L</t>
  </si>
  <si>
    <t>100W 3L</t>
  </si>
  <si>
    <t>100W 4L</t>
  </si>
  <si>
    <t>140W 1L</t>
  </si>
  <si>
    <t>140W 2L</t>
  </si>
  <si>
    <t>140W 3L</t>
  </si>
  <si>
    <t>140W 4L</t>
  </si>
  <si>
    <t>SPPED 13</t>
  </si>
  <si>
    <t>SPEED 10</t>
  </si>
  <si>
    <t>H3 0.6</t>
  </si>
  <si>
    <t>H2 0.25</t>
  </si>
  <si>
    <t>SS2 V</t>
  </si>
  <si>
    <t>SS3 D</t>
  </si>
  <si>
    <t>SS1 H</t>
  </si>
  <si>
    <t>Disp (mm)</t>
  </si>
  <si>
    <t>Max load(KN)</t>
  </si>
  <si>
    <t>SPEED 8</t>
  </si>
  <si>
    <t>Parameter</t>
  </si>
  <si>
    <t xml:space="preserve">SPEED </t>
  </si>
  <si>
    <t>LOAD</t>
  </si>
  <si>
    <t>H1 0.5</t>
  </si>
  <si>
    <t>SS</t>
  </si>
  <si>
    <t>Column1</t>
  </si>
  <si>
    <t xml:space="preserve">Microhardness </t>
  </si>
  <si>
    <t>STEEL</t>
  </si>
  <si>
    <t>INT</t>
  </si>
  <si>
    <t>80W</t>
  </si>
  <si>
    <t>100W</t>
  </si>
  <si>
    <t>140W</t>
  </si>
  <si>
    <t>8 mm/s</t>
  </si>
  <si>
    <t>1L_80W</t>
  </si>
  <si>
    <t>1L_100W</t>
  </si>
  <si>
    <t>1L_140W</t>
  </si>
  <si>
    <t>2L_80W</t>
  </si>
  <si>
    <t>2L_100W</t>
  </si>
  <si>
    <t>2L_140W</t>
  </si>
  <si>
    <t>3L_80W</t>
  </si>
  <si>
    <t>3L_100W</t>
  </si>
  <si>
    <t>3L_140W</t>
  </si>
  <si>
    <t>4L_80W</t>
  </si>
  <si>
    <t>4L_100W</t>
  </si>
  <si>
    <t>4L_140W</t>
  </si>
  <si>
    <t>SCAN ST 1</t>
  </si>
  <si>
    <t>SCAN ST 2</t>
  </si>
  <si>
    <t>SCAN ST 3</t>
  </si>
  <si>
    <t>HATCH SP 1</t>
  </si>
  <si>
    <t>SCAN SPEED 1</t>
  </si>
  <si>
    <t>SCAN SPEED 2</t>
  </si>
  <si>
    <t>SCAN SPEED 3</t>
  </si>
  <si>
    <t>HATCH SP 2</t>
  </si>
  <si>
    <t>HATCH SP 3</t>
  </si>
  <si>
    <t>SAMPLE</t>
  </si>
  <si>
    <t>HS</t>
  </si>
  <si>
    <t>0.25 mm</t>
  </si>
  <si>
    <t>0.5mm</t>
  </si>
  <si>
    <t>0.6 mm</t>
  </si>
  <si>
    <t>Density</t>
  </si>
  <si>
    <t>Actual density</t>
  </si>
  <si>
    <t xml:space="preserve">1L_80W </t>
  </si>
  <si>
    <t>SPEED 1</t>
  </si>
  <si>
    <t>SPEED 2</t>
  </si>
  <si>
    <t>SPEED 3</t>
  </si>
  <si>
    <t>SC STRAT 1</t>
  </si>
  <si>
    <t>SC STRAT 2</t>
  </si>
  <si>
    <t>SC STRAT 3</t>
  </si>
  <si>
    <t>HATCH SPACE 1</t>
  </si>
  <si>
    <t>HATCH SPACE 2</t>
  </si>
  <si>
    <t>HATCH SPACE 3</t>
  </si>
  <si>
    <r>
      <t>DENSITY(g/cm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</si>
  <si>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SR.NO</t>
  </si>
  <si>
    <r>
      <t>SDAS(</t>
    </r>
    <r>
      <rPr>
        <sz val="11"/>
        <color theme="1"/>
        <rFont val="Calibri"/>
        <family val="2"/>
      </rPr>
      <t>µm)</t>
    </r>
  </si>
  <si>
    <t>POROSITY %</t>
  </si>
  <si>
    <t>LAYER</t>
  </si>
  <si>
    <t>SC STRAT</t>
  </si>
  <si>
    <t>Sr.no.</t>
  </si>
  <si>
    <t xml:space="preserve">SDAS(µm) </t>
  </si>
  <si>
    <t>SDAS(µm)</t>
  </si>
  <si>
    <t>POWER (W)</t>
  </si>
  <si>
    <t>SPEED (mm/s)</t>
  </si>
  <si>
    <t>POWER</t>
  </si>
  <si>
    <t xml:space="preserve">   </t>
  </si>
  <si>
    <t>Rel density</t>
  </si>
  <si>
    <t>Rel.density</t>
  </si>
  <si>
    <t>rel density</t>
  </si>
  <si>
    <t>Power=170 w, speed= 10 mm/s, H.space= 0.5, Layers=3</t>
  </si>
  <si>
    <t xml:space="preserve">Length </t>
  </si>
  <si>
    <t>Divisons</t>
  </si>
  <si>
    <t>SDAS</t>
  </si>
  <si>
    <t xml:space="preserve">length </t>
  </si>
  <si>
    <t>Division</t>
  </si>
  <si>
    <t>sdas</t>
  </si>
  <si>
    <t>length</t>
  </si>
  <si>
    <t>divisions</t>
  </si>
  <si>
    <t>2l</t>
  </si>
  <si>
    <t>3l</t>
  </si>
  <si>
    <t>4l</t>
  </si>
  <si>
    <t>Horizontal</t>
  </si>
  <si>
    <t>Verticle</t>
  </si>
  <si>
    <t>Diagonal</t>
  </si>
  <si>
    <t xml:space="preserve">Verticle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</si>
</sst>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" fontId="0" fillId="5" borderId="0" xfId="0" applyNumberFormat="1" applyFill="1" applyAlignment="1">
      <alignment horizontal="center"/>
    </xf>
    <xf numFmtId="0" fontId="0" fillId="0" borderId="1" xfId="0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3" fillId="0" borderId="0" xfId="0" applyFont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6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6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13" borderId="0" xfId="0" applyFill="1"/>
    <xf numFmtId="0" fontId="0" fillId="0" borderId="11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14" borderId="2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1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POWER vs LAYERS vs MAX</a:t>
            </a:r>
            <a:r>
              <a:rPr lang="en-IN" b="1" baseline="0">
                <a:solidFill>
                  <a:sysClr val="windowText" lastClr="000000"/>
                </a:solidFill>
              </a:rPr>
              <a:t> LOAD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STRENGTH!$H$4:$H$6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140</c:v>
                </c:pt>
              </c:numCache>
            </c:numRef>
          </c:xVal>
          <c:yVal>
            <c:numRef>
              <c:f>STRENGTH!$I$4:$I$6</c:f>
              <c:numCache>
                <c:formatCode>General</c:formatCode>
                <c:ptCount val="3"/>
                <c:pt idx="0">
                  <c:v>6.2</c:v>
                </c:pt>
                <c:pt idx="1">
                  <c:v>10.4</c:v>
                </c:pt>
                <c:pt idx="2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4724-A431-738C49A75F46}"/>
            </c:ext>
          </c:extLst>
        </c:ser>
        <c:ser>
          <c:idx val="1"/>
          <c:order val="1"/>
          <c:tx>
            <c:v>2L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STRENGTH!$N$4:$N$6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140</c:v>
                </c:pt>
              </c:numCache>
            </c:numRef>
          </c:xVal>
          <c:yVal>
            <c:numRef>
              <c:f>STRENGTH!$O$4:$O$6</c:f>
              <c:numCache>
                <c:formatCode>General</c:formatCode>
                <c:ptCount val="3"/>
                <c:pt idx="0">
                  <c:v>13.4</c:v>
                </c:pt>
                <c:pt idx="1">
                  <c:v>20</c:v>
                </c:pt>
                <c:pt idx="2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0-4724-A431-738C49A75F46}"/>
            </c:ext>
          </c:extLst>
        </c:ser>
        <c:ser>
          <c:idx val="2"/>
          <c:order val="2"/>
          <c:tx>
            <c:v>3L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STRENGTH!$N$8:$N$10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140</c:v>
                </c:pt>
              </c:numCache>
            </c:numRef>
          </c:xVal>
          <c:yVal>
            <c:numRef>
              <c:f>STRENGTH!$O$8:$O$10</c:f>
              <c:numCache>
                <c:formatCode>General</c:formatCode>
                <c:ptCount val="3"/>
                <c:pt idx="0">
                  <c:v>12.1</c:v>
                </c:pt>
                <c:pt idx="1">
                  <c:v>16.3</c:v>
                </c:pt>
                <c:pt idx="2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0-4724-A431-738C49A75F46}"/>
            </c:ext>
          </c:extLst>
        </c:ser>
        <c:ser>
          <c:idx val="3"/>
          <c:order val="3"/>
          <c:tx>
            <c:v>4L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STRENGTH!$P$4:$P$6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140</c:v>
                </c:pt>
              </c:numCache>
            </c:numRef>
          </c:xVal>
          <c:yVal>
            <c:numRef>
              <c:f>STRENGTH!$Q$4:$Q$6</c:f>
              <c:numCache>
                <c:formatCode>General</c:formatCode>
                <c:ptCount val="3"/>
                <c:pt idx="0">
                  <c:v>19.7</c:v>
                </c:pt>
                <c:pt idx="1">
                  <c:v>20.5</c:v>
                </c:pt>
                <c:pt idx="2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0-4724-A431-738C49A75F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8593664"/>
        <c:axId val="228595584"/>
      </c:scatterChart>
      <c:valAx>
        <c:axId val="22859366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002060"/>
                    </a:solidFill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5584"/>
        <c:crosses val="autoZero"/>
        <c:crossBetween val="midCat"/>
      </c:valAx>
      <c:valAx>
        <c:axId val="22859558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002060"/>
                    </a:solidFill>
                  </a:rPr>
                  <a:t>Max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36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Hatch space vs Hardness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0.25</c:v>
              </c:pt>
              <c:pt idx="1">
                <c:v>0.5</c:v>
              </c:pt>
              <c:pt idx="2">
                <c:v>0.6</c:v>
              </c:pt>
            </c:numLit>
          </c:xVal>
          <c:yVal>
            <c:numRef>
              <c:f>HARDNESS!$G$18:$I$18</c:f>
              <c:numCache>
                <c:formatCode>General</c:formatCode>
                <c:ptCount val="3"/>
                <c:pt idx="0">
                  <c:v>120.89</c:v>
                </c:pt>
                <c:pt idx="1">
                  <c:v>127.48</c:v>
                </c:pt>
                <c:pt idx="2">
                  <c:v>125.56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1-459B-8495-C427A389AD9C}"/>
            </c:ext>
          </c:extLst>
        </c:ser>
        <c:ser>
          <c:idx val="1"/>
          <c:order val="1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0.25</c:v>
              </c:pt>
              <c:pt idx="1">
                <c:v>0.5</c:v>
              </c:pt>
              <c:pt idx="2">
                <c:v>0.6</c:v>
              </c:pt>
            </c:numLit>
          </c:xVal>
          <c:yVal>
            <c:numRef>
              <c:f>HARDNESS!$G$19:$I$19</c:f>
              <c:numCache>
                <c:formatCode>General</c:formatCode>
                <c:ptCount val="3"/>
                <c:pt idx="0">
                  <c:v>60.23</c:v>
                </c:pt>
                <c:pt idx="1">
                  <c:v>59.87</c:v>
                </c:pt>
                <c:pt idx="2">
                  <c:v>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1-459B-8495-C427A389AD9C}"/>
            </c:ext>
          </c:extLst>
        </c:ser>
        <c:ser>
          <c:idx val="2"/>
          <c:order val="2"/>
          <c:tx>
            <c:v>1L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0.25</c:v>
              </c:pt>
              <c:pt idx="1">
                <c:v>0.5</c:v>
              </c:pt>
              <c:pt idx="2">
                <c:v>0.6</c:v>
              </c:pt>
            </c:numLit>
          </c:xVal>
          <c:yVal>
            <c:numRef>
              <c:f>HARDNESS!$G$20:$I$20</c:f>
              <c:numCache>
                <c:formatCode>General</c:formatCode>
                <c:ptCount val="3"/>
                <c:pt idx="0">
                  <c:v>111.34</c:v>
                </c:pt>
                <c:pt idx="1">
                  <c:v>106.21</c:v>
                </c:pt>
                <c:pt idx="2">
                  <c:v>101.48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1-459B-8495-C427A389AD9C}"/>
            </c:ext>
          </c:extLst>
        </c:ser>
        <c:ser>
          <c:idx val="3"/>
          <c:order val="3"/>
          <c:tx>
            <c:v>2L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0.25</c:v>
              </c:pt>
              <c:pt idx="1">
                <c:v>0.5</c:v>
              </c:pt>
              <c:pt idx="2">
                <c:v>0.6</c:v>
              </c:pt>
            </c:numLit>
          </c:xVal>
          <c:yVal>
            <c:numRef>
              <c:f>HARDNESS!$G$21:$I$21</c:f>
              <c:numCache>
                <c:formatCode>General</c:formatCode>
                <c:ptCount val="3"/>
                <c:pt idx="0">
                  <c:v>114.56</c:v>
                </c:pt>
                <c:pt idx="1">
                  <c:v>120.98</c:v>
                </c:pt>
                <c:pt idx="2">
                  <c:v>110.87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1-459B-8495-C427A389AD9C}"/>
            </c:ext>
          </c:extLst>
        </c:ser>
        <c:ser>
          <c:idx val="4"/>
          <c:order val="4"/>
          <c:tx>
            <c:v>3L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0.25</c:v>
              </c:pt>
              <c:pt idx="1">
                <c:v>0.5</c:v>
              </c:pt>
              <c:pt idx="2">
                <c:v>0.6</c:v>
              </c:pt>
            </c:numLit>
          </c:xVal>
          <c:yVal>
            <c:numRef>
              <c:f>HARDNESS!$G$22:$I$22</c:f>
              <c:numCache>
                <c:formatCode>General</c:formatCode>
                <c:ptCount val="3"/>
                <c:pt idx="0">
                  <c:v>121.43</c:v>
                </c:pt>
                <c:pt idx="1">
                  <c:v>113.29</c:v>
                </c:pt>
                <c:pt idx="2">
                  <c:v>106.9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F1-459B-8495-C427A389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16576"/>
        <c:axId val="229831424"/>
      </c:scatterChart>
      <c:valAx>
        <c:axId val="229816576"/>
        <c:scaling>
          <c:orientation val="minMax"/>
          <c:max val="0.65000000000000013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Hatch space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31424"/>
        <c:crosses val="autoZero"/>
        <c:crossBetween val="midCat"/>
      </c:valAx>
      <c:valAx>
        <c:axId val="229831424"/>
        <c:scaling>
          <c:orientation val="minMax"/>
          <c:max val="13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HARDNESS!$G$3</c:f>
              <c:strCache>
                <c:ptCount val="1"/>
                <c:pt idx="0">
                  <c:v>Horizontal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HARDNESS!$F$4:$F$8</c:f>
              <c:strCache>
                <c:ptCount val="5"/>
                <c:pt idx="0">
                  <c:v>STEEL</c:v>
                </c:pt>
                <c:pt idx="1">
                  <c:v>INT</c:v>
                </c:pt>
                <c:pt idx="2">
                  <c:v>1L</c:v>
                </c:pt>
                <c:pt idx="3">
                  <c:v>2L</c:v>
                </c:pt>
                <c:pt idx="4">
                  <c:v>3L</c:v>
                </c:pt>
              </c:strCache>
            </c:strRef>
          </c:cat>
          <c:val>
            <c:numRef>
              <c:f>HARDNESS!$G$4:$G$8</c:f>
              <c:numCache>
                <c:formatCode>General</c:formatCode>
                <c:ptCount val="5"/>
                <c:pt idx="0">
                  <c:v>113.08</c:v>
                </c:pt>
                <c:pt idx="1">
                  <c:v>76.88</c:v>
                </c:pt>
                <c:pt idx="2">
                  <c:v>95.77</c:v>
                </c:pt>
                <c:pt idx="3">
                  <c:v>101.38</c:v>
                </c:pt>
                <c:pt idx="4">
                  <c:v>64.23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2-4D89-9EBE-87FCE971CEDD}"/>
            </c:ext>
          </c:extLst>
        </c:ser>
        <c:ser>
          <c:idx val="1"/>
          <c:order val="1"/>
          <c:tx>
            <c:strRef>
              <c:f>HARDNESS!$H$3</c:f>
              <c:strCache>
                <c:ptCount val="1"/>
                <c:pt idx="0">
                  <c:v>Verticle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HARDNESS!$F$4:$F$8</c:f>
              <c:strCache>
                <c:ptCount val="5"/>
                <c:pt idx="0">
                  <c:v>STEEL</c:v>
                </c:pt>
                <c:pt idx="1">
                  <c:v>INT</c:v>
                </c:pt>
                <c:pt idx="2">
                  <c:v>1L</c:v>
                </c:pt>
                <c:pt idx="3">
                  <c:v>2L</c:v>
                </c:pt>
                <c:pt idx="4">
                  <c:v>3L</c:v>
                </c:pt>
              </c:strCache>
            </c:strRef>
          </c:cat>
          <c:val>
            <c:numRef>
              <c:f>HARDNESS!$H$4:$H$8</c:f>
              <c:numCache>
                <c:formatCode>General</c:formatCode>
                <c:ptCount val="5"/>
                <c:pt idx="0">
                  <c:v>107.69</c:v>
                </c:pt>
                <c:pt idx="1">
                  <c:v>54.12</c:v>
                </c:pt>
                <c:pt idx="2">
                  <c:v>75.64</c:v>
                </c:pt>
                <c:pt idx="3">
                  <c:v>86.47</c:v>
                </c:pt>
                <c:pt idx="4">
                  <c:v>50.43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2-4D89-9EBE-87FCE971CEDD}"/>
            </c:ext>
          </c:extLst>
        </c:ser>
        <c:ser>
          <c:idx val="2"/>
          <c:order val="2"/>
          <c:tx>
            <c:strRef>
              <c:f>HARDNESS!$I$3</c:f>
              <c:strCache>
                <c:ptCount val="1"/>
                <c:pt idx="0">
                  <c:v>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HARDNESS!$F$4:$F$8</c:f>
              <c:strCache>
                <c:ptCount val="5"/>
                <c:pt idx="0">
                  <c:v>STEEL</c:v>
                </c:pt>
                <c:pt idx="1">
                  <c:v>INT</c:v>
                </c:pt>
                <c:pt idx="2">
                  <c:v>1L</c:v>
                </c:pt>
                <c:pt idx="3">
                  <c:v>2L</c:v>
                </c:pt>
                <c:pt idx="4">
                  <c:v>3L</c:v>
                </c:pt>
              </c:strCache>
            </c:strRef>
          </c:cat>
          <c:val>
            <c:numRef>
              <c:f>HARDNESS!$I$4:$I$8</c:f>
              <c:numCache>
                <c:formatCode>General</c:formatCode>
                <c:ptCount val="5"/>
                <c:pt idx="0">
                  <c:v>108.21</c:v>
                </c:pt>
                <c:pt idx="1">
                  <c:v>50.93</c:v>
                </c:pt>
                <c:pt idx="2">
                  <c:v>50.59</c:v>
                </c:pt>
                <c:pt idx="3">
                  <c:v>69.86</c:v>
                </c:pt>
                <c:pt idx="4">
                  <c:v>57.01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2-4D89-9EBE-87FCE971C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409536"/>
        <c:axId val="229411456"/>
        <c:axId val="0"/>
      </c:bar3DChart>
      <c:catAx>
        <c:axId val="2294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Scan strategy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11456"/>
        <c:crosses val="autoZero"/>
        <c:auto val="1"/>
        <c:lblAlgn val="ctr"/>
        <c:lblOffset val="100"/>
        <c:noMultiLvlLbl val="0"/>
      </c:catAx>
      <c:valAx>
        <c:axId val="2294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Hardness (HV</a:t>
                </a:r>
                <a:r>
                  <a:rPr lang="en-IN" sz="120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100</a:t>
                </a: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vs Porosity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POROSITY!$C$4:$C$15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</c:numCache>
            </c:numRef>
          </c:xVal>
          <c:yVal>
            <c:numRef>
              <c:f>POROSITY!$D$4:$D$15</c:f>
              <c:numCache>
                <c:formatCode>General</c:formatCode>
                <c:ptCount val="12"/>
                <c:pt idx="0">
                  <c:v>13.064</c:v>
                </c:pt>
                <c:pt idx="1">
                  <c:v>26.152999999999999</c:v>
                </c:pt>
                <c:pt idx="2">
                  <c:v>39.506</c:v>
                </c:pt>
                <c:pt idx="3">
                  <c:v>41.706000000000003</c:v>
                </c:pt>
                <c:pt idx="4">
                  <c:v>12.795999999999999</c:v>
                </c:pt>
                <c:pt idx="5">
                  <c:v>14.683</c:v>
                </c:pt>
                <c:pt idx="6">
                  <c:v>15.346</c:v>
                </c:pt>
                <c:pt idx="7">
                  <c:v>17.178000000000001</c:v>
                </c:pt>
                <c:pt idx="8">
                  <c:v>2.754</c:v>
                </c:pt>
                <c:pt idx="9">
                  <c:v>8.9499999999999993</c:v>
                </c:pt>
                <c:pt idx="10">
                  <c:v>9.048</c:v>
                </c:pt>
                <c:pt idx="11">
                  <c:v>16.858000000000001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B-4994-9B50-B33CB07B530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29008896"/>
        <c:axId val="229032704"/>
      </c:scatterChart>
      <c:valAx>
        <c:axId val="229008896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32704"/>
        <c:crosses val="autoZero"/>
        <c:crossBetween val="midCat"/>
      </c:valAx>
      <c:valAx>
        <c:axId val="2290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Porosity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08896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Porosity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POROSITY!$B$18:$B$20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13</c:v>
                </c:pt>
              </c:numCache>
            </c:numRef>
          </c:xVal>
          <c:yVal>
            <c:numRef>
              <c:f>POROSITY!$C$18:$C$20</c:f>
              <c:numCache>
                <c:formatCode>General</c:formatCode>
                <c:ptCount val="3"/>
                <c:pt idx="0">
                  <c:v>12.96</c:v>
                </c:pt>
                <c:pt idx="1">
                  <c:v>22.044</c:v>
                </c:pt>
                <c:pt idx="2">
                  <c:v>34.999000000000002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B-44CF-91B7-61F7CF206B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9085952"/>
        <c:axId val="229093376"/>
      </c:scatterChart>
      <c:valAx>
        <c:axId val="22908595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93376"/>
        <c:crosses val="autoZero"/>
        <c:crossBetween val="midCat"/>
      </c:valAx>
      <c:valAx>
        <c:axId val="2290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Porosity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Scan Strategy vs Porosity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POROSITY!$B$23:$B$25</c:f>
              <c:strCache>
                <c:ptCount val="3"/>
                <c:pt idx="0">
                  <c:v>Horizontal</c:v>
                </c:pt>
                <c:pt idx="1">
                  <c:v>Verticle</c:v>
                </c:pt>
                <c:pt idx="2">
                  <c:v>Diagonal</c:v>
                </c:pt>
              </c:strCache>
            </c:strRef>
          </c:cat>
          <c:val>
            <c:numRef>
              <c:f>POROSITY!$C$23:$C$25</c:f>
              <c:numCache>
                <c:formatCode>General</c:formatCode>
                <c:ptCount val="3"/>
                <c:pt idx="0">
                  <c:v>14.516999999999999</c:v>
                </c:pt>
                <c:pt idx="1">
                  <c:v>13.962999999999999</c:v>
                </c:pt>
                <c:pt idx="2">
                  <c:v>8.3149999999999995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7-4317-8C8F-5CDE6D9D1A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195776"/>
        <c:axId val="229198848"/>
      </c:barChart>
      <c:catAx>
        <c:axId val="2291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Scan</a:t>
                </a:r>
                <a:r>
                  <a:rPr lang="en-IN" baseline="0"/>
                  <a:t> strategy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848"/>
        <c:crosses val="autoZero"/>
        <c:auto val="1"/>
        <c:lblAlgn val="ctr"/>
        <c:lblOffset val="100"/>
        <c:noMultiLvlLbl val="0"/>
      </c:catAx>
      <c:valAx>
        <c:axId val="2291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Porosity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Hatch space vs Porosity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POROSITY!$B$28:$B$30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POROSITY!$C$28:$C$30</c:f>
              <c:numCache>
                <c:formatCode>General</c:formatCode>
                <c:ptCount val="3"/>
                <c:pt idx="0">
                  <c:v>5.5720000000000001</c:v>
                </c:pt>
                <c:pt idx="1">
                  <c:v>6.2119999999999997</c:v>
                </c:pt>
                <c:pt idx="2">
                  <c:v>13.433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5-4C7D-B691-55CC616F58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9227520"/>
        <c:axId val="230111488"/>
      </c:scatterChart>
      <c:valAx>
        <c:axId val="22922752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Hatch Space(mm)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11488"/>
        <c:crosses val="autoZero"/>
        <c:crossBetween val="midCat"/>
      </c:valAx>
      <c:valAx>
        <c:axId val="23011148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Porosity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275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vs relative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Sheet3!$A$1:$A$12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</c:numCache>
            </c:numRef>
          </c:xVal>
          <c:yVal>
            <c:numRef>
              <c:f>Sheet3!$B$1:$B$12</c:f>
              <c:numCache>
                <c:formatCode>General</c:formatCode>
                <c:ptCount val="12"/>
                <c:pt idx="0">
                  <c:v>86.936000000000007</c:v>
                </c:pt>
                <c:pt idx="1">
                  <c:v>73.847000000000008</c:v>
                </c:pt>
                <c:pt idx="2">
                  <c:v>60.494</c:v>
                </c:pt>
                <c:pt idx="3">
                  <c:v>58.293999999999997</c:v>
                </c:pt>
                <c:pt idx="4">
                  <c:v>87.204000000000008</c:v>
                </c:pt>
                <c:pt idx="5">
                  <c:v>85.317000000000007</c:v>
                </c:pt>
                <c:pt idx="6">
                  <c:v>84.653999999999996</c:v>
                </c:pt>
                <c:pt idx="7">
                  <c:v>82.822000000000003</c:v>
                </c:pt>
                <c:pt idx="8">
                  <c:v>97.245999999999995</c:v>
                </c:pt>
                <c:pt idx="9">
                  <c:v>91.05</c:v>
                </c:pt>
                <c:pt idx="10">
                  <c:v>90.951999999999998</c:v>
                </c:pt>
                <c:pt idx="11">
                  <c:v>83.141999999999996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C-4603-98F4-B6B733D6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65504"/>
        <c:axId val="230200832"/>
      </c:scatterChart>
      <c:valAx>
        <c:axId val="23016550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00832"/>
        <c:crosses val="autoZero"/>
        <c:crossBetween val="midCat"/>
        <c:majorUnit val="10"/>
      </c:valAx>
      <c:valAx>
        <c:axId val="23020083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Relative density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vs Relative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Sheet3!$A$19:$A$21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13</c:v>
                </c:pt>
              </c:numCache>
            </c:numRef>
          </c:xVal>
          <c:yVal>
            <c:numRef>
              <c:f>Sheet3!$B$19:$B$21</c:f>
              <c:numCache>
                <c:formatCode>General</c:formatCode>
                <c:ptCount val="3"/>
                <c:pt idx="0">
                  <c:v>87.039999999999992</c:v>
                </c:pt>
                <c:pt idx="1">
                  <c:v>77.956000000000003</c:v>
                </c:pt>
                <c:pt idx="2">
                  <c:v>65.001000000000005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8-4965-8C2F-B6A23D9171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5095552"/>
        <c:axId val="235098880"/>
      </c:scatterChart>
      <c:valAx>
        <c:axId val="23509555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Scan 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8880"/>
        <c:crosses val="autoZero"/>
        <c:crossBetween val="midCat"/>
      </c:valAx>
      <c:valAx>
        <c:axId val="23509888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Reative density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Hatch</a:t>
            </a:r>
            <a:r>
              <a:rPr lang="en-IN" baseline="0"/>
              <a:t> space vs Relative density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Sheet3!$B$30:$B$32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Sheet3!$C$30:$C$32</c:f>
              <c:numCache>
                <c:formatCode>General</c:formatCode>
                <c:ptCount val="3"/>
                <c:pt idx="0">
                  <c:v>94.427999999999997</c:v>
                </c:pt>
                <c:pt idx="1">
                  <c:v>93.787999999999997</c:v>
                </c:pt>
                <c:pt idx="2">
                  <c:v>86.567000000000007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5-4144-BD97-BB6A6A6DA5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5135744"/>
        <c:axId val="235020288"/>
      </c:scatterChart>
      <c:valAx>
        <c:axId val="23513574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Hatch space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0288"/>
        <c:crosses val="autoZero"/>
        <c:crossBetween val="midCat"/>
      </c:valAx>
      <c:valAx>
        <c:axId val="2350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Relative density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Sheet3!$C$39:$C$41</c:f>
              <c:strCache>
                <c:ptCount val="3"/>
                <c:pt idx="0">
                  <c:v>Horizontal</c:v>
                </c:pt>
                <c:pt idx="1">
                  <c:v>Verticle</c:v>
                </c:pt>
                <c:pt idx="2">
                  <c:v>Diagonal</c:v>
                </c:pt>
              </c:strCache>
            </c:strRef>
          </c:cat>
          <c:val>
            <c:numRef>
              <c:f>Sheet3!$D$39:$D$41</c:f>
              <c:numCache>
                <c:formatCode>General</c:formatCode>
                <c:ptCount val="3"/>
                <c:pt idx="0">
                  <c:v>85.483000000000004</c:v>
                </c:pt>
                <c:pt idx="1">
                  <c:v>86.037000000000006</c:v>
                </c:pt>
                <c:pt idx="2">
                  <c:v>91.685000000000002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E-4522-AFAD-CFC8E09B4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5065344"/>
        <c:axId val="235068416"/>
      </c:barChart>
      <c:catAx>
        <c:axId val="23506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Scan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68416"/>
        <c:crosses val="autoZero"/>
        <c:auto val="1"/>
        <c:lblAlgn val="ctr"/>
        <c:lblOffset val="100"/>
        <c:noMultiLvlLbl val="0"/>
      </c:catAx>
      <c:valAx>
        <c:axId val="2350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Relative density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SPEED</a:t>
            </a:r>
            <a:r>
              <a:rPr lang="en-US" b="1" baseline="0">
                <a:solidFill>
                  <a:sysClr val="windowText" lastClr="000000"/>
                </a:solidFill>
              </a:rPr>
              <a:t> vs MAX LOAD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STRENGTH!$J$23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STRENGTH!$I$24:$I$26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13</c:v>
                </c:pt>
              </c:numCache>
            </c:numRef>
          </c:xVal>
          <c:yVal>
            <c:numRef>
              <c:f>STRENGTH!$J$24:$J$26</c:f>
              <c:numCache>
                <c:formatCode>General</c:formatCode>
                <c:ptCount val="3"/>
                <c:pt idx="0">
                  <c:v>11.4</c:v>
                </c:pt>
                <c:pt idx="1">
                  <c:v>13</c:v>
                </c:pt>
                <c:pt idx="2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8-4FB3-81B1-276CA0558A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8526336"/>
        <c:axId val="228529664"/>
      </c:scatterChart>
      <c:valAx>
        <c:axId val="22852633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002060"/>
                    </a:solidFill>
                  </a:rPr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29664"/>
        <c:crosses val="autoZero"/>
        <c:crossBetween val="midCat"/>
      </c:valAx>
      <c:valAx>
        <c:axId val="2285296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002060"/>
                    </a:solidFill>
                  </a:rPr>
                  <a:t>Max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2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vs layers vs SDAS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SDAS!$J$57:$J$59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140</c:v>
                </c:pt>
              </c:numCache>
            </c:numRef>
          </c:xVal>
          <c:yVal>
            <c:numRef>
              <c:f>SDAS!$K$57:$K$59</c:f>
              <c:numCache>
                <c:formatCode>General</c:formatCode>
                <c:ptCount val="3"/>
                <c:pt idx="0">
                  <c:v>11.594222222222221</c:v>
                </c:pt>
                <c:pt idx="1">
                  <c:v>9.8064999999999998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2-4BB8-8EEE-8C3FA6ACFFFC}"/>
            </c:ext>
          </c:extLst>
        </c:ser>
        <c:ser>
          <c:idx val="1"/>
          <c:order val="1"/>
          <c:tx>
            <c:v>2L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SDAS!$J$61:$J$63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140</c:v>
                </c:pt>
              </c:numCache>
            </c:numRef>
          </c:xVal>
          <c:yVal>
            <c:numRef>
              <c:f>SDAS!$K$61:$K$63</c:f>
              <c:numCache>
                <c:formatCode>General</c:formatCode>
                <c:ptCount val="3"/>
                <c:pt idx="0">
                  <c:v>13.647375</c:v>
                </c:pt>
                <c:pt idx="1">
                  <c:v>11.035333333333334</c:v>
                </c:pt>
                <c:pt idx="2">
                  <c:v>9.8361428571428569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2-4BB8-8EEE-8C3FA6ACFFFC}"/>
            </c:ext>
          </c:extLst>
        </c:ser>
        <c:ser>
          <c:idx val="2"/>
          <c:order val="2"/>
          <c:tx>
            <c:v>3L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SDAS!$J$65:$J$67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140</c:v>
                </c:pt>
              </c:numCache>
            </c:numRef>
          </c:xVal>
          <c:yVal>
            <c:numRef>
              <c:f>SDAS!$K$65:$K$67</c:f>
              <c:numCache>
                <c:formatCode>General</c:formatCode>
                <c:ptCount val="3"/>
                <c:pt idx="0">
                  <c:v>9.1948181818181816</c:v>
                </c:pt>
                <c:pt idx="1">
                  <c:v>14.570214285714286</c:v>
                </c:pt>
                <c:pt idx="2">
                  <c:v>13.318538461538461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2-4BB8-8EEE-8C3FA6ACFFFC}"/>
            </c:ext>
          </c:extLst>
        </c:ser>
        <c:ser>
          <c:idx val="3"/>
          <c:order val="3"/>
          <c:tx>
            <c:v>4L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SDAS!$J$69:$J$71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140</c:v>
                </c:pt>
              </c:numCache>
            </c:numRef>
          </c:xVal>
          <c:yVal>
            <c:numRef>
              <c:f>SDAS!$K$69:$K$71</c:f>
              <c:numCache>
                <c:formatCode>General</c:formatCode>
                <c:ptCount val="3"/>
                <c:pt idx="0">
                  <c:v>30.47666666666667</c:v>
                </c:pt>
                <c:pt idx="1">
                  <c:v>12.2098</c:v>
                </c:pt>
                <c:pt idx="2">
                  <c:v>20.303777777777778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2-4BB8-8EEE-8C3FA6AC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65120"/>
        <c:axId val="235771776"/>
      </c:scatterChart>
      <c:valAx>
        <c:axId val="23576512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71776"/>
        <c:crosses val="autoZero"/>
        <c:crossBetween val="midCat"/>
      </c:valAx>
      <c:valAx>
        <c:axId val="2357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SDAS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6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Scan speed vs SDAS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SDAS!$B$53:$B$55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13</c:v>
                </c:pt>
              </c:numCache>
            </c:numRef>
          </c:xVal>
          <c:yVal>
            <c:numRef>
              <c:f>SDAS!$E$53:$E$55</c:f>
              <c:numCache>
                <c:formatCode>General</c:formatCode>
                <c:ptCount val="3"/>
                <c:pt idx="0">
                  <c:v>12.876499999999998</c:v>
                </c:pt>
                <c:pt idx="1">
                  <c:v>22.828500000000002</c:v>
                </c:pt>
                <c:pt idx="2">
                  <c:v>10.547874999999999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A-401D-8924-B41460E389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5796736"/>
        <c:axId val="235505152"/>
      </c:scatterChart>
      <c:valAx>
        <c:axId val="235796736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Scan 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5152"/>
        <c:crosses val="autoZero"/>
        <c:crossBetween val="midCat"/>
      </c:valAx>
      <c:valAx>
        <c:axId val="2355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SDAS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Hatch space vs SDAS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SDAS!$B$58:$B$60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SDAS!$E$58:$E$60</c:f>
              <c:numCache>
                <c:formatCode>General</c:formatCode>
                <c:ptCount val="3"/>
                <c:pt idx="0">
                  <c:v>15.598111111111113</c:v>
                </c:pt>
                <c:pt idx="1">
                  <c:v>25.456250000000001</c:v>
                </c:pt>
                <c:pt idx="2">
                  <c:v>12.467142857142857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8-4934-8EB7-96C25287CD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5537920"/>
        <c:axId val="235553536"/>
      </c:scatterChart>
      <c:valAx>
        <c:axId val="23553792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Hatch</a:t>
                </a:r>
                <a:r>
                  <a:rPr lang="en-IN" baseline="0"/>
                  <a:t> spce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53536"/>
        <c:crosses val="autoZero"/>
        <c:crossBetween val="midCat"/>
      </c:valAx>
      <c:valAx>
        <c:axId val="2355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SDAS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SDAS!$B$68:$B$70</c:f>
              <c:strCache>
                <c:ptCount val="3"/>
                <c:pt idx="0">
                  <c:v>Horizontal</c:v>
                </c:pt>
                <c:pt idx="1">
                  <c:v>Verticle</c:v>
                </c:pt>
                <c:pt idx="2">
                  <c:v>Diagonal</c:v>
                </c:pt>
              </c:strCache>
            </c:strRef>
          </c:cat>
          <c:val>
            <c:numRef>
              <c:f>SDAS!$C$68:$C$70</c:f>
              <c:numCache>
                <c:formatCode>General</c:formatCode>
                <c:ptCount val="3"/>
                <c:pt idx="0">
                  <c:v>8.905846153846154</c:v>
                </c:pt>
                <c:pt idx="1">
                  <c:v>10.234133333333334</c:v>
                </c:pt>
                <c:pt idx="2">
                  <c:v>43.4024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2-4F43-956C-FC5AE33680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582208"/>
        <c:axId val="235589632"/>
      </c:barChart>
      <c:catAx>
        <c:axId val="2355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Scan strategy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9632"/>
        <c:crosses val="autoZero"/>
        <c:auto val="1"/>
        <c:lblAlgn val="ctr"/>
        <c:lblOffset val="100"/>
        <c:noMultiLvlLbl val="0"/>
      </c:catAx>
      <c:valAx>
        <c:axId val="2355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SDAS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HATCH</a:t>
            </a:r>
            <a:r>
              <a:rPr lang="en-IN" b="1" baseline="0">
                <a:solidFill>
                  <a:sysClr val="windowText" lastClr="000000"/>
                </a:solidFill>
              </a:rPr>
              <a:t> SPACE vs MAX LOAD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STRENGTH!$D$42:$D$44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STRENGTH!$E$42:$E$44</c:f>
              <c:numCache>
                <c:formatCode>General</c:formatCode>
                <c:ptCount val="3"/>
                <c:pt idx="0">
                  <c:v>11.3</c:v>
                </c:pt>
                <c:pt idx="1">
                  <c:v>13</c:v>
                </c:pt>
                <c:pt idx="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F-4D79-8DB1-879DAD2359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8587008"/>
        <c:axId val="228926208"/>
      </c:scatterChart>
      <c:valAx>
        <c:axId val="22858700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002060"/>
                    </a:solidFill>
                  </a:rPr>
                  <a:t>HATCH</a:t>
                </a:r>
                <a:r>
                  <a:rPr lang="en-IN" b="1" baseline="0">
                    <a:solidFill>
                      <a:srgbClr val="002060"/>
                    </a:solidFill>
                  </a:rPr>
                  <a:t> SPACE(mm)</a:t>
                </a:r>
                <a:endParaRPr lang="en-IN" b="1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26208"/>
        <c:crosses val="autoZero"/>
        <c:crossBetween val="midCat"/>
      </c:valAx>
      <c:valAx>
        <c:axId val="2289262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002060"/>
                    </a:solidFill>
                  </a:rPr>
                  <a:t>MAX</a:t>
                </a:r>
                <a:r>
                  <a:rPr lang="en-IN" b="1" baseline="0">
                    <a:solidFill>
                      <a:srgbClr val="002060"/>
                    </a:solidFill>
                  </a:rPr>
                  <a:t> LOAD (KN)</a:t>
                </a:r>
                <a:endParaRPr lang="en-IN" b="1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8700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991426071741033"/>
          <c:y val="0.15622077824287492"/>
          <c:w val="0.83953018372703414"/>
          <c:h val="0.6584258339986923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STRENGTH!$D$60:$D$62</c:f>
              <c:strCache>
                <c:ptCount val="3"/>
                <c:pt idx="0">
                  <c:v>Horizontal</c:v>
                </c:pt>
                <c:pt idx="1">
                  <c:v>Verticle</c:v>
                </c:pt>
                <c:pt idx="2">
                  <c:v>Diagonal</c:v>
                </c:pt>
              </c:strCache>
            </c:strRef>
          </c:cat>
          <c:val>
            <c:numRef>
              <c:f>STRENGTH!$E$60:$E$62</c:f>
              <c:numCache>
                <c:formatCode>General</c:formatCode>
                <c:ptCount val="3"/>
                <c:pt idx="0">
                  <c:v>22.2</c:v>
                </c:pt>
                <c:pt idx="1">
                  <c:v>15.5</c:v>
                </c:pt>
                <c:pt idx="2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85B-865C-780E521E25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8960128"/>
        <c:axId val="228966400"/>
        <c:axId val="0"/>
      </c:bar3DChart>
      <c:catAx>
        <c:axId val="2289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Scan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6400"/>
        <c:crosses val="autoZero"/>
        <c:auto val="1"/>
        <c:lblAlgn val="ctr"/>
        <c:lblOffset val="100"/>
        <c:noMultiLvlLbl val="0"/>
      </c:catAx>
      <c:valAx>
        <c:axId val="2289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Shear</a:t>
                </a:r>
                <a:r>
                  <a:rPr lang="en-I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load(kN)</a:t>
                </a:r>
              </a:p>
            </c:rich>
          </c:tx>
          <c:overlay val="0"/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vs Hardness (1L sample)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HARDNESS!$B$4:$D$4</c:f>
              <c:numCache>
                <c:formatCode>General</c:formatCode>
                <c:ptCount val="3"/>
                <c:pt idx="0">
                  <c:v>101.13</c:v>
                </c:pt>
                <c:pt idx="1">
                  <c:v>120.11</c:v>
                </c:pt>
                <c:pt idx="2">
                  <c:v>101.23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1-4966-9CE0-DB185A55D10B}"/>
            </c:ext>
          </c:extLst>
        </c:ser>
        <c:ser>
          <c:idx val="1"/>
          <c:order val="1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HARDNESS!$B$5:$D$5</c:f>
              <c:numCache>
                <c:formatCode>General</c:formatCode>
                <c:ptCount val="3"/>
                <c:pt idx="0">
                  <c:v>56.62</c:v>
                </c:pt>
                <c:pt idx="1">
                  <c:v>58.44</c:v>
                </c:pt>
                <c:pt idx="2">
                  <c:v>66.400000000000006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1-4966-9CE0-DB185A55D10B}"/>
            </c:ext>
          </c:extLst>
        </c:ser>
        <c:ser>
          <c:idx val="2"/>
          <c:order val="2"/>
          <c:tx>
            <c:v>1L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HARDNESS!$B$6:$D$6</c:f>
              <c:numCache>
                <c:formatCode>General</c:formatCode>
                <c:ptCount val="3"/>
                <c:pt idx="0">
                  <c:v>82.15</c:v>
                </c:pt>
                <c:pt idx="1">
                  <c:v>101.34</c:v>
                </c:pt>
                <c:pt idx="2">
                  <c:v>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1-4966-9CE0-DB185A55D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7978240"/>
        <c:axId val="227996800"/>
      </c:scatterChart>
      <c:valAx>
        <c:axId val="22797824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6800"/>
        <c:crosses val="autoZero"/>
        <c:crossBetween val="midCat"/>
      </c:valAx>
      <c:valAx>
        <c:axId val="2279968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Hardness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7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Power vs Hardness (2L sample)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HARDNESS!$B$11:$D$11</c:f>
              <c:numCache>
                <c:formatCode>General</c:formatCode>
                <c:ptCount val="3"/>
                <c:pt idx="0">
                  <c:v>94.05</c:v>
                </c:pt>
                <c:pt idx="1">
                  <c:v>85.36</c:v>
                </c:pt>
                <c:pt idx="2">
                  <c:v>100.76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2-49B2-ADE7-3902A6570AB2}"/>
            </c:ext>
          </c:extLst>
        </c:ser>
        <c:ser>
          <c:idx val="1"/>
          <c:order val="1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HARDNESS!$B$12:$D$12</c:f>
              <c:numCache>
                <c:formatCode>General</c:formatCode>
                <c:ptCount val="3"/>
                <c:pt idx="0">
                  <c:v>59.71</c:v>
                </c:pt>
                <c:pt idx="1">
                  <c:v>43.29</c:v>
                </c:pt>
                <c:pt idx="2">
                  <c:v>50.76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2-49B2-ADE7-3902A6570AB2}"/>
            </c:ext>
          </c:extLst>
        </c:ser>
        <c:ser>
          <c:idx val="2"/>
          <c:order val="2"/>
          <c:tx>
            <c:v>1L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HARDNESS!$B$13:$D$13</c:f>
              <c:numCache>
                <c:formatCode>General</c:formatCode>
                <c:ptCount val="3"/>
                <c:pt idx="0">
                  <c:v>53.93</c:v>
                </c:pt>
                <c:pt idx="1">
                  <c:v>66.97</c:v>
                </c:pt>
                <c:pt idx="2">
                  <c:v>60.14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2-49B2-ADE7-3902A6570AB2}"/>
            </c:ext>
          </c:extLst>
        </c:ser>
        <c:ser>
          <c:idx val="3"/>
          <c:order val="3"/>
          <c:tx>
            <c:v>2L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HARDNESS!$B$14:$D$14</c:f>
              <c:numCache>
                <c:formatCode>General</c:formatCode>
                <c:ptCount val="3"/>
                <c:pt idx="0">
                  <c:v>72.95</c:v>
                </c:pt>
                <c:pt idx="1">
                  <c:v>77.86</c:v>
                </c:pt>
                <c:pt idx="2">
                  <c:v>75.64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92-49B2-ADE7-3902A6570AB2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28913152"/>
        <c:axId val="228915072"/>
      </c:scatterChart>
      <c:valAx>
        <c:axId val="22891315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15072"/>
        <c:crosses val="autoZero"/>
        <c:crossBetween val="midCat"/>
      </c:valAx>
      <c:valAx>
        <c:axId val="2289150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vs Hardness (3L sample)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HARDNESS!$B$18:$D$18</c:f>
              <c:numCache>
                <c:formatCode>General</c:formatCode>
                <c:ptCount val="3"/>
                <c:pt idx="0">
                  <c:v>120.36</c:v>
                </c:pt>
                <c:pt idx="1">
                  <c:v>121.72</c:v>
                </c:pt>
                <c:pt idx="2">
                  <c:v>126.88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9-41A4-B437-6D587A4B7C39}"/>
            </c:ext>
          </c:extLst>
        </c:ser>
        <c:ser>
          <c:idx val="1"/>
          <c:order val="1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HARDNESS!$B$19:$D$19</c:f>
              <c:numCache>
                <c:formatCode>General</c:formatCode>
                <c:ptCount val="3"/>
                <c:pt idx="0">
                  <c:v>52.42</c:v>
                </c:pt>
                <c:pt idx="1">
                  <c:v>57.95</c:v>
                </c:pt>
                <c:pt idx="2">
                  <c:v>65.31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9-41A4-B437-6D587A4B7C39}"/>
            </c:ext>
          </c:extLst>
        </c:ser>
        <c:ser>
          <c:idx val="2"/>
          <c:order val="2"/>
          <c:tx>
            <c:v>1L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HARDNESS!$B$20:$D$20</c:f>
              <c:numCache>
                <c:formatCode>General</c:formatCode>
                <c:ptCount val="3"/>
                <c:pt idx="0">
                  <c:v>115.34</c:v>
                </c:pt>
                <c:pt idx="1">
                  <c:v>123.32</c:v>
                </c:pt>
                <c:pt idx="2">
                  <c:v>125.32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9-41A4-B437-6D587A4B7C39}"/>
            </c:ext>
          </c:extLst>
        </c:ser>
        <c:ser>
          <c:idx val="3"/>
          <c:order val="3"/>
          <c:tx>
            <c:v>2L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HARDNESS!$B$21:$D$21</c:f>
              <c:numCache>
                <c:formatCode>General</c:formatCode>
                <c:ptCount val="3"/>
                <c:pt idx="0">
                  <c:v>105.22</c:v>
                </c:pt>
                <c:pt idx="1">
                  <c:v>118.24</c:v>
                </c:pt>
                <c:pt idx="2">
                  <c:v>114.24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9-41A4-B437-6D587A4B7C39}"/>
            </c:ext>
          </c:extLst>
        </c:ser>
        <c:ser>
          <c:idx val="4"/>
          <c:order val="4"/>
          <c:tx>
            <c:v>3L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HARDNESS!$B$22:$D$22</c:f>
              <c:numCache>
                <c:formatCode>General</c:formatCode>
                <c:ptCount val="3"/>
                <c:pt idx="0">
                  <c:v>101.38</c:v>
                </c:pt>
                <c:pt idx="1">
                  <c:v>106.62</c:v>
                </c:pt>
                <c:pt idx="2">
                  <c:v>100.67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19-41A4-B437-6D587A4B7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33408"/>
        <c:axId val="229644160"/>
      </c:scatterChart>
      <c:valAx>
        <c:axId val="22963340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4160"/>
        <c:crosses val="autoZero"/>
        <c:crossBetween val="midCat"/>
      </c:valAx>
      <c:valAx>
        <c:axId val="2296441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Power vs Hardness (4L sample)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HARDNESS!$B$25:$D$25</c:f>
              <c:numCache>
                <c:formatCode>General</c:formatCode>
                <c:ptCount val="3"/>
                <c:pt idx="0">
                  <c:v>114.5</c:v>
                </c:pt>
                <c:pt idx="1">
                  <c:v>120.35</c:v>
                </c:pt>
                <c:pt idx="2">
                  <c:v>123.89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8-443E-B05D-2AA4533F9DB1}"/>
            </c:ext>
          </c:extLst>
        </c:ser>
        <c:ser>
          <c:idx val="2"/>
          <c:order val="1"/>
          <c:tx>
            <c:v>1L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HARDNESS!$B$27:$D$27</c:f>
              <c:numCache>
                <c:formatCode>General</c:formatCode>
                <c:ptCount val="3"/>
                <c:pt idx="0">
                  <c:v>105.34</c:v>
                </c:pt>
                <c:pt idx="1">
                  <c:v>110.98</c:v>
                </c:pt>
                <c:pt idx="2">
                  <c:v>123.78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58-443E-B05D-2AA4533F9DB1}"/>
            </c:ext>
          </c:extLst>
        </c:ser>
        <c:ser>
          <c:idx val="3"/>
          <c:order val="2"/>
          <c:tx>
            <c:v>2L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HARDNESS!$B$28:$D$28</c:f>
              <c:numCache>
                <c:formatCode>General</c:formatCode>
                <c:ptCount val="3"/>
                <c:pt idx="0">
                  <c:v>113.67</c:v>
                </c:pt>
                <c:pt idx="1">
                  <c:v>123.67</c:v>
                </c:pt>
                <c:pt idx="2">
                  <c:v>121.78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58-443E-B05D-2AA4533F9DB1}"/>
            </c:ext>
          </c:extLst>
        </c:ser>
        <c:ser>
          <c:idx val="4"/>
          <c:order val="3"/>
          <c:tx>
            <c:v>3L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HARDNESS!$B$29:$D$29</c:f>
              <c:numCache>
                <c:formatCode>General</c:formatCode>
                <c:ptCount val="3"/>
                <c:pt idx="0">
                  <c:v>109.34</c:v>
                </c:pt>
                <c:pt idx="1">
                  <c:v>114.23</c:v>
                </c:pt>
                <c:pt idx="2">
                  <c:v>108.76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58-443E-B05D-2AA4533F9DB1}"/>
            </c:ext>
          </c:extLst>
        </c:ser>
        <c:ser>
          <c:idx val="5"/>
          <c:order val="4"/>
          <c:tx>
            <c:v>4L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HARDNESS!$B$30:$D$30</c:f>
              <c:numCache>
                <c:formatCode>General</c:formatCode>
                <c:ptCount val="3"/>
                <c:pt idx="0">
                  <c:v>102.21</c:v>
                </c:pt>
                <c:pt idx="1">
                  <c:v>107.23</c:v>
                </c:pt>
                <c:pt idx="2">
                  <c:v>93.46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58-443E-B05D-2AA4533F9DB1}"/>
            </c:ext>
          </c:extLst>
        </c:ser>
        <c:ser>
          <c:idx val="1"/>
          <c:order val="5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80</c:v>
              </c:pt>
              <c:pt idx="1">
                <c:v>100</c:v>
              </c:pt>
              <c:pt idx="2">
                <c:v>140</c:v>
              </c:pt>
            </c:numLit>
          </c:xVal>
          <c:yVal>
            <c:numRef>
              <c:f>HARDNESS!$B$26:$D$26</c:f>
              <c:numCache>
                <c:formatCode>General</c:formatCode>
                <c:ptCount val="3"/>
                <c:pt idx="0">
                  <c:v>53.67</c:v>
                </c:pt>
                <c:pt idx="1">
                  <c:v>55.45</c:v>
                </c:pt>
                <c:pt idx="2">
                  <c:v>60.34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58-443E-B05D-2AA4533F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04064"/>
        <c:axId val="229706368"/>
      </c:scatterChart>
      <c:valAx>
        <c:axId val="22970406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</a:t>
                </a:r>
              </a:p>
            </c:rich>
          </c:tx>
          <c:layout>
            <c:manualLayout>
              <c:xMode val="edge"/>
              <c:yMode val="edge"/>
              <c:x val="0.49378346456692912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6368"/>
        <c:crosses val="autoZero"/>
        <c:crossBetween val="midCat"/>
      </c:valAx>
      <c:valAx>
        <c:axId val="22970636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Speed vs Hardness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10</c:v>
              </c:pt>
              <c:pt idx="2">
                <c:v>13</c:v>
              </c:pt>
            </c:numLit>
          </c:xVal>
          <c:yVal>
            <c:numRef>
              <c:f>HARDNESS!$G$11:$I$11</c:f>
              <c:numCache>
                <c:formatCode>General</c:formatCode>
                <c:ptCount val="3"/>
                <c:pt idx="0">
                  <c:v>103.15</c:v>
                </c:pt>
                <c:pt idx="1">
                  <c:v>101.71</c:v>
                </c:pt>
                <c:pt idx="2">
                  <c:v>105.29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2-4286-852A-EA4C0346E67B}"/>
            </c:ext>
          </c:extLst>
        </c:ser>
        <c:ser>
          <c:idx val="1"/>
          <c:order val="1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10</c:v>
              </c:pt>
              <c:pt idx="2">
                <c:v>13</c:v>
              </c:pt>
            </c:numLit>
          </c:xVal>
          <c:yVal>
            <c:numRef>
              <c:f>HARDNESS!$G$12:$I$12</c:f>
              <c:numCache>
                <c:formatCode>General</c:formatCode>
                <c:ptCount val="3"/>
                <c:pt idx="0">
                  <c:v>31.31</c:v>
                </c:pt>
                <c:pt idx="1">
                  <c:v>33.880000000000003</c:v>
                </c:pt>
                <c:pt idx="2">
                  <c:v>39.43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2-4286-852A-EA4C0346E67B}"/>
            </c:ext>
          </c:extLst>
        </c:ser>
        <c:ser>
          <c:idx val="2"/>
          <c:order val="2"/>
          <c:tx>
            <c:v>1L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10</c:v>
              </c:pt>
              <c:pt idx="2">
                <c:v>13</c:v>
              </c:pt>
            </c:numLit>
          </c:xVal>
          <c:yVal>
            <c:numRef>
              <c:f>HARDNESS!$G$13:$I$13</c:f>
              <c:numCache>
                <c:formatCode>General</c:formatCode>
                <c:ptCount val="3"/>
                <c:pt idx="0">
                  <c:v>69.86</c:v>
                </c:pt>
                <c:pt idx="1">
                  <c:v>75.64</c:v>
                </c:pt>
                <c:pt idx="2">
                  <c:v>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2-4286-852A-EA4C0346E67B}"/>
            </c:ext>
          </c:extLst>
        </c:ser>
        <c:ser>
          <c:idx val="3"/>
          <c:order val="3"/>
          <c:tx>
            <c:v>2L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10</c:v>
              </c:pt>
              <c:pt idx="2">
                <c:v>13</c:v>
              </c:pt>
            </c:numLit>
          </c:xVal>
          <c:yVal>
            <c:numRef>
              <c:f>HARDNESS!$G$14:$I$14</c:f>
              <c:numCache>
                <c:formatCode>General</c:formatCode>
                <c:ptCount val="3"/>
                <c:pt idx="0">
                  <c:v>41.24</c:v>
                </c:pt>
                <c:pt idx="1">
                  <c:v>44.09</c:v>
                </c:pt>
                <c:pt idx="2">
                  <c:v>78.39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C2-4286-852A-EA4C0346E67B}"/>
            </c:ext>
          </c:extLst>
        </c:ser>
        <c:ser>
          <c:idx val="4"/>
          <c:order val="4"/>
          <c:tx>
            <c:v>3L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10</c:v>
              </c:pt>
              <c:pt idx="2">
                <c:v>13</c:v>
              </c:pt>
            </c:numLit>
          </c:xVal>
          <c:yVal>
            <c:numRef>
              <c:f>HARDNESS!$G$15:$I$15</c:f>
              <c:numCache>
                <c:formatCode>General</c:formatCode>
                <c:ptCount val="3"/>
                <c:pt idx="0">
                  <c:v>48.21</c:v>
                </c:pt>
                <c:pt idx="1">
                  <c:v>48.64</c:v>
                </c:pt>
                <c:pt idx="2">
                  <c:v>64.209999999999994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C2-4286-852A-EA4C0346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59232"/>
        <c:axId val="229765888"/>
      </c:scatterChart>
      <c:valAx>
        <c:axId val="22975923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65888"/>
        <c:crosses val="autoZero"/>
        <c:crossBetween val="midCat"/>
      </c:valAx>
      <c:valAx>
        <c:axId val="229765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81583</xdr:rowOff>
    </xdr:from>
    <xdr:to>
      <xdr:col>14</xdr:col>
      <xdr:colOff>171450</xdr:colOff>
      <xdr:row>24</xdr:row>
      <xdr:rowOff>81583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BDD9C-E694-488C-A632-147DB0307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29816</xdr:colOff>
      <xdr:row>21</xdr:row>
      <xdr:rowOff>126931</xdr:rowOff>
    </xdr:from>
    <xdr:to>
      <xdr:col>7</xdr:col>
      <xdr:colOff>429866</xdr:colOff>
      <xdr:row>39</xdr:row>
      <xdr:rowOff>65019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6A5CC-8C6E-F587-B115-07A884516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37</xdr:row>
      <xdr:rowOff>176211</xdr:rowOff>
    </xdr:from>
    <xdr:to>
      <xdr:col>13</xdr:col>
      <xdr:colOff>586922</xdr:colOff>
      <xdr:row>54</xdr:row>
      <xdr:rowOff>107043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10BD4A-602F-6468-B093-0C745B52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55</xdr:row>
      <xdr:rowOff>4761</xdr:rowOff>
    </xdr:from>
    <xdr:to>
      <xdr:col>13</xdr:col>
      <xdr:colOff>409575</xdr:colOff>
      <xdr:row>70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ABBC4-344A-6FB9-6710-29A794F6E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80962</xdr:rowOff>
    </xdr:from>
    <xdr:to>
      <xdr:col>17</xdr:col>
      <xdr:colOff>19050</xdr:colOff>
      <xdr:row>15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FAAA71-817E-B875-836B-3A0F33851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17</xdr:row>
      <xdr:rowOff>71437</xdr:rowOff>
    </xdr:from>
    <xdr:to>
      <xdr:col>17</xdr:col>
      <xdr:colOff>581025</xdr:colOff>
      <xdr:row>31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C0A4C6-30A9-0BCA-2D4C-186F6320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147637</xdr:rowOff>
    </xdr:from>
    <xdr:to>
      <xdr:col>6</xdr:col>
      <xdr:colOff>219075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95E027-EDB4-E07B-0393-516253460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31</xdr:row>
      <xdr:rowOff>157162</xdr:rowOff>
    </xdr:from>
    <xdr:to>
      <xdr:col>12</xdr:col>
      <xdr:colOff>485775</xdr:colOff>
      <xdr:row>46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24D0C9-02A1-9F7A-E7C7-ECFCF2E83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</xdr:colOff>
      <xdr:row>31</xdr:row>
      <xdr:rowOff>147637</xdr:rowOff>
    </xdr:from>
    <xdr:to>
      <xdr:col>19</xdr:col>
      <xdr:colOff>371475</xdr:colOff>
      <xdr:row>46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0B3B523-72DC-D4A7-2CE0-6D8B8398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47</xdr:row>
      <xdr:rowOff>23812</xdr:rowOff>
    </xdr:from>
    <xdr:to>
      <xdr:col>16</xdr:col>
      <xdr:colOff>323850</xdr:colOff>
      <xdr:row>61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10F692B-0281-F70B-F354-613A092BD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</xdr:colOff>
      <xdr:row>17</xdr:row>
      <xdr:rowOff>138112</xdr:rowOff>
    </xdr:from>
    <xdr:to>
      <xdr:col>12</xdr:col>
      <xdr:colOff>247650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E087-94FE-A27A-600E-179209087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14287</xdr:rowOff>
    </xdr:from>
    <xdr:to>
      <xdr:col>12</xdr:col>
      <xdr:colOff>333375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BCCB4-8E4B-D548-8C13-83A8F8F2F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15</xdr:row>
      <xdr:rowOff>157162</xdr:rowOff>
    </xdr:from>
    <xdr:to>
      <xdr:col>10</xdr:col>
      <xdr:colOff>200025</xdr:colOff>
      <xdr:row>30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2D97E-E666-A17D-C4DA-F3726DB39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33337</xdr:rowOff>
    </xdr:from>
    <xdr:to>
      <xdr:col>4</xdr:col>
      <xdr:colOff>314325</xdr:colOff>
      <xdr:row>45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AF598-3ABE-E2C9-1304-E724EFF1E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828675</xdr:colOff>
      <xdr:row>31</xdr:row>
      <xdr:rowOff>23812</xdr:rowOff>
    </xdr:from>
    <xdr:to>
      <xdr:col>10</xdr:col>
      <xdr:colOff>295275</xdr:colOff>
      <xdr:row>45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9BA8B5-D7AF-7184-59F3-0D325D32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0</xdr:row>
      <xdr:rowOff>38100</xdr:rowOff>
    </xdr:from>
    <xdr:to>
      <xdr:col>18</xdr:col>
      <xdr:colOff>66675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3F333-5609-CB57-3CF3-33956B48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8</xdr:row>
      <xdr:rowOff>9525</xdr:rowOff>
    </xdr:from>
    <xdr:to>
      <xdr:col>13</xdr:col>
      <xdr:colOff>228600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964C1-9BB2-AA86-947C-F2193DA09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20</xdr:row>
      <xdr:rowOff>9525</xdr:rowOff>
    </xdr:from>
    <xdr:to>
      <xdr:col>13</xdr:col>
      <xdr:colOff>228600</xdr:colOff>
      <xdr:row>34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099E1-9DE2-5C45-5E16-ECB3D7853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29</xdr:row>
      <xdr:rowOff>9525</xdr:rowOff>
    </xdr:from>
    <xdr:to>
      <xdr:col>15</xdr:col>
      <xdr:colOff>228600</xdr:colOff>
      <xdr:row>43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56234D-9314-5CF4-2583-DF2E18347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257175</xdr:colOff>
      <xdr:row>6</xdr:row>
      <xdr:rowOff>9526</xdr:rowOff>
    </xdr:from>
    <xdr:ext cx="5524500" cy="68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29F14D5-6DF8-190C-C633-01308474F5BD}"/>
                </a:ext>
              </a:extLst>
            </xdr:cNvPr>
            <xdr:cNvSpPr txBox="1"/>
          </xdr:nvSpPr>
          <xdr:spPr>
            <a:xfrm>
              <a:off x="5410200" y="1152526"/>
              <a:ext cx="5524500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800" b="0" i="1">
                      <a:latin typeface="Cambria Math" panose="02040503050406030204" pitchFamily="18" charset="0"/>
                    </a:rPr>
                    <m:t>𝐴𝑐𝑡𝑢𝑎𝑙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𝑑𝑒𝑛𝑖𝑠𝑡𝑦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𝑤𝑡</m:t>
                      </m:r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</m:t>
                      </m:r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𝑎𝑖𝑟</m:t>
                      </m:r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𝑤𝑡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𝑖𝑛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𝑎𝑖𝑟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𝑤𝑡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𝑖𝑛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𝑤𝑎𝑡𝑒𝑟</m:t>
                      </m:r>
                    </m:den>
                  </m:f>
                </m:oMath>
              </a14:m>
              <a:r>
                <a:rPr lang="en-IN" sz="1400"/>
                <a:t> </a:t>
              </a:r>
              <a14:m>
                <m:oMath xmlns:m="http://schemas.openxmlformats.org/officeDocument/2006/math">
                  <m:r>
                    <a:rPr lang="en-IN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𝑑𝑒𝑛𝑠𝑖𝑡𝑦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𝑤𝑎𝑡𝑒𝑟</m:t>
                  </m:r>
                </m:oMath>
              </a14:m>
              <a:endParaRPr lang="en-IN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29F14D5-6DF8-190C-C633-01308474F5BD}"/>
                </a:ext>
              </a:extLst>
            </xdr:cNvPr>
            <xdr:cNvSpPr txBox="1"/>
          </xdr:nvSpPr>
          <xdr:spPr>
            <a:xfrm>
              <a:off x="5410200" y="1152526"/>
              <a:ext cx="5524500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𝐴𝑐𝑡𝑢𝑎𝑙 𝑑𝑒𝑛𝑖𝑠𝑡𝑦=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𝑤𝑡 𝑖𝑛 𝑎𝑖𝑟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800" b="0" i="0">
                  <a:latin typeface="Cambria Math" panose="02040503050406030204" pitchFamily="18" charset="0"/>
                </a:rPr>
                <a:t>𝑤𝑡 𝑖𝑛 𝑎𝑖𝑟 −𝑤𝑡 𝑖𝑛 𝑤𝑎𝑡𝑒𝑟)</a:t>
              </a:r>
              <a:r>
                <a:rPr lang="en-IN" sz="1400"/>
                <a:t> </a:t>
              </a:r>
              <a:r>
                <a:rPr lang="en-IN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𝑑𝑒𝑛𝑠𝑖𝑡𝑦 𝑜𝑓 𝑤𝑎𝑡𝑒𝑟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8</xdr:col>
      <xdr:colOff>314325</xdr:colOff>
      <xdr:row>11</xdr:row>
      <xdr:rowOff>4762</xdr:rowOff>
    </xdr:from>
    <xdr:ext cx="5276850" cy="481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74EC2-0101-B2CB-710A-FB48E59A1C35}"/>
                </a:ext>
              </a:extLst>
            </xdr:cNvPr>
            <xdr:cNvSpPr txBox="1"/>
          </xdr:nvSpPr>
          <xdr:spPr>
            <a:xfrm>
              <a:off x="5467350" y="2119312"/>
              <a:ext cx="5276850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600"/>
                <a:t>Relative density=</a:t>
              </a:r>
              <a:r>
                <a:rPr lang="en-IN" sz="16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 baseline="0">
                          <a:latin typeface="Cambria Math" panose="02040503050406030204" pitchFamily="18" charset="0"/>
                        </a:rPr>
                        <m:t>𝐴𝑐𝑡𝑢𝑎𝑙</m:t>
                      </m:r>
                      <m:r>
                        <a:rPr lang="en-US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 baseline="0">
                          <a:latin typeface="Cambria Math" panose="02040503050406030204" pitchFamily="18" charset="0"/>
                        </a:rPr>
                        <m:t>𝐷𝑒𝑛𝑠𝑖𝑡𝑦</m:t>
                      </m:r>
                      <m:r>
                        <a:rPr lang="en-US" sz="1600" b="0" i="1" baseline="0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600" b="0" i="1" baseline="0">
                          <a:latin typeface="Cambria Math" panose="02040503050406030204" pitchFamily="18" charset="0"/>
                        </a:rPr>
                        <m:t>𝑇h𝑒𝑜𝑟𝑒𝑡𝑖𝑐𝑎𝑙</m:t>
                      </m:r>
                      <m:r>
                        <a:rPr lang="en-US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 baseline="0">
                          <a:latin typeface="Cambria Math" panose="02040503050406030204" pitchFamily="18" charset="0"/>
                        </a:rPr>
                        <m:t>𝐷𝑒𝑛𝑠𝑖𝑡𝑦</m:t>
                      </m:r>
                    </m:den>
                  </m:f>
                  <m:r>
                    <a:rPr lang="en-IN" sz="16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sz="16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100</m:t>
                  </m:r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74EC2-0101-B2CB-710A-FB48E59A1C35}"/>
                </a:ext>
              </a:extLst>
            </xdr:cNvPr>
            <xdr:cNvSpPr txBox="1"/>
          </xdr:nvSpPr>
          <xdr:spPr>
            <a:xfrm>
              <a:off x="5467350" y="2119312"/>
              <a:ext cx="5276850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600"/>
                <a:t>Relative density=</a:t>
              </a:r>
              <a:r>
                <a:rPr lang="en-IN" sz="1600" baseline="0"/>
                <a:t> </a:t>
              </a:r>
              <a:r>
                <a:rPr lang="en-IN" sz="1600" i="0" baseline="0">
                  <a:latin typeface="Cambria Math" panose="02040503050406030204" pitchFamily="18" charset="0"/>
                </a:rPr>
                <a:t>(</a:t>
              </a:r>
              <a:r>
                <a:rPr lang="en-US" sz="1600" b="0" i="0" baseline="0">
                  <a:latin typeface="Cambria Math" panose="02040503050406030204" pitchFamily="18" charset="0"/>
                </a:rPr>
                <a:t>𝐴𝑐𝑡𝑢𝑎𝑙 𝐷𝑒𝑛𝑠𝑖𝑡𝑦 </a:t>
              </a:r>
              <a:r>
                <a:rPr lang="en-IN" sz="1600" b="0" i="0" baseline="0">
                  <a:latin typeface="Cambria Math" panose="02040503050406030204" pitchFamily="18" charset="0"/>
                </a:rPr>
                <a:t>)/(</a:t>
              </a:r>
              <a:r>
                <a:rPr lang="en-US" sz="1600" b="0" i="0" baseline="0">
                  <a:latin typeface="Cambria Math" panose="02040503050406030204" pitchFamily="18" charset="0"/>
                </a:rPr>
                <a:t>𝑇ℎ𝑒𝑜𝑟𝑒𝑡𝑖𝑐𝑎𝑙 𝐷𝑒𝑛𝑠𝑖𝑡𝑦</a:t>
              </a:r>
              <a:r>
                <a:rPr lang="en-IN" sz="1600" b="0" i="0" baseline="0">
                  <a:latin typeface="Cambria Math" panose="02040503050406030204" pitchFamily="18" charset="0"/>
                </a:rPr>
                <a:t>)</a:t>
              </a:r>
              <a:r>
                <a:rPr lang="en-IN" sz="16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6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100</a:t>
              </a:r>
              <a:endParaRPr lang="en-IN" sz="16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923925</xdr:colOff>
      <xdr:row>19</xdr:row>
      <xdr:rowOff>100012</xdr:rowOff>
    </xdr:from>
    <xdr:to>
      <xdr:col>10</xdr:col>
      <xdr:colOff>552450</xdr:colOff>
      <xdr:row>33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99315-484D-FA1C-27BF-6B74FCBC0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35</xdr:row>
      <xdr:rowOff>14287</xdr:rowOff>
    </xdr:from>
    <xdr:to>
      <xdr:col>14</xdr:col>
      <xdr:colOff>285750</xdr:colOff>
      <xdr:row>49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042DE3-495A-EBA9-635F-003E73AF9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50</xdr:row>
      <xdr:rowOff>42862</xdr:rowOff>
    </xdr:from>
    <xdr:to>
      <xdr:col>13</xdr:col>
      <xdr:colOff>47625</xdr:colOff>
      <xdr:row>64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D2ABFA-65AC-3FDB-D243-27DDA8E64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838200</xdr:colOff>
      <xdr:row>68</xdr:row>
      <xdr:rowOff>157162</xdr:rowOff>
    </xdr:from>
    <xdr:to>
      <xdr:col>12</xdr:col>
      <xdr:colOff>219075</xdr:colOff>
      <xdr:row>83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D73F9B-586E-243C-58C9-A1B3F07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D21" totalsRowShown="0" headerRowDxfId="111" dataDxfId="110">
  <autoFilter ref="A2:D21" xr:uid="{00000000-0009-0000-0100-000001000000}"/>
  <sortState xmlns:xlrd2="http://schemas.microsoft.com/office/spreadsheetml/2017/richdata2" ref="A3:D21">
    <sortCondition ref="A2:A21"/>
  </sortState>
  <tableColumns count="4">
    <tableColumn id="1" xr3:uid="{00000000-0010-0000-0000-000001000000}" name="Column1" dataDxfId="109"/>
    <tableColumn id="2" xr3:uid="{00000000-0010-0000-0000-000002000000}" name="Parameter" dataDxfId="108"/>
    <tableColumn id="3" xr3:uid="{00000000-0010-0000-0000-000003000000}" name="Disp (mm)" dataDxfId="107"/>
    <tableColumn id="4" xr3:uid="{00000000-0010-0000-0000-000004000000}" name="Max load(KN)" dataDxfId="10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e15" displayName="Table15" ref="A3:F15" totalsRowShown="0" headerRowDxfId="64" dataDxfId="63" tableBorderDxfId="62">
  <autoFilter ref="A3:F15" xr:uid="{00000000-0009-0000-0100-00000F000000}"/>
  <tableColumns count="6">
    <tableColumn id="1" xr3:uid="{00000000-0010-0000-0900-000001000000}" name="Sr.No" dataDxfId="61"/>
    <tableColumn id="2" xr3:uid="{00000000-0010-0000-0900-000002000000}" name="LAYER" dataDxfId="60"/>
    <tableColumn id="3" xr3:uid="{00000000-0010-0000-0900-000003000000}" name="POWER" dataDxfId="59"/>
    <tableColumn id="4" xr3:uid="{00000000-0010-0000-0900-000004000000}" name="POROSITY %" dataDxfId="58"/>
    <tableColumn id="5" xr3:uid="{00000000-0010-0000-0900-000005000000}" name="Rel density" dataDxfId="57">
      <calculatedColumnFormula>100-Table15[[#This Row],[POROSITY %]]</calculatedColumnFormula>
    </tableColumn>
    <tableColumn id="6" xr3:uid="{00000000-0010-0000-0900-000006000000}" name="Column1" dataDxfId="56">
      <calculatedColumnFormula>(Table15[[#This Row],[Rel density]]*8.83)/100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A000000}" name="Table17" displayName="Table17" ref="A17:D20" totalsRowShown="0" headerRowDxfId="55" dataDxfId="54" tableBorderDxfId="53">
  <autoFilter ref="A17:D20" xr:uid="{00000000-0009-0000-0100-000011000000}"/>
  <tableColumns count="4">
    <tableColumn id="1" xr3:uid="{00000000-0010-0000-0A00-000001000000}" name="Sr.No" dataDxfId="52"/>
    <tableColumn id="2" xr3:uid="{00000000-0010-0000-0A00-000002000000}" name="SPEED" dataDxfId="51"/>
    <tableColumn id="3" xr3:uid="{00000000-0010-0000-0A00-000003000000}" name="POROSITY %" dataDxfId="50"/>
    <tableColumn id="4" xr3:uid="{00000000-0010-0000-0A00-000004000000}" name="Rel.density" dataDxfId="49">
      <calculatedColumnFormula>100-Table17[[#This Row],[POROSITY %]]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18" displayName="Table18" ref="A22:D25" totalsRowShown="0" headerRowDxfId="48" dataDxfId="47" tableBorderDxfId="46">
  <autoFilter ref="A22:D25" xr:uid="{00000000-0009-0000-0100-000012000000}"/>
  <tableColumns count="4">
    <tableColumn id="1" xr3:uid="{00000000-0010-0000-0B00-000001000000}" name="Sr.No" dataDxfId="45"/>
    <tableColumn id="2" xr3:uid="{00000000-0010-0000-0B00-000002000000}" name="SC STRAT" dataDxfId="44"/>
    <tableColumn id="3" xr3:uid="{00000000-0010-0000-0B00-000003000000}" name="POROSITY %" dataDxfId="43"/>
    <tableColumn id="4" xr3:uid="{00000000-0010-0000-0B00-000004000000}" name="rel density" dataDxfId="42">
      <calculatedColumnFormula>100-Table18[[#This Row],[POROSITY %]]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C000000}" name="Table19" displayName="Table19" ref="A27:D30" totalsRowShown="0" headerRowDxfId="41" dataDxfId="40" tableBorderDxfId="39">
  <autoFilter ref="A27:D30" xr:uid="{00000000-0009-0000-0100-000013000000}"/>
  <tableColumns count="4">
    <tableColumn id="1" xr3:uid="{00000000-0010-0000-0C00-000001000000}" name="Sr.No" dataDxfId="38"/>
    <tableColumn id="2" xr3:uid="{00000000-0010-0000-0C00-000002000000}" name="HATCH SPACE" dataDxfId="37"/>
    <tableColumn id="3" xr3:uid="{00000000-0010-0000-0C00-000003000000}" name="POROSITY %" dataDxfId="36"/>
    <tableColumn id="4" xr3:uid="{00000000-0010-0000-0C00-000004000000}" name="rel density" dataDxfId="35">
      <calculatedColumnFormula>100-Table19[[#This Row],[POROSITY %]]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D000000}" name="Table11" displayName="Table11" ref="E3:G24" totalsRowShown="0" headerRowDxfId="34" dataDxfId="33" tableBorderDxfId="32">
  <autoFilter ref="E3:G24" xr:uid="{00000000-0009-0000-0100-00000B000000}"/>
  <tableColumns count="3">
    <tableColumn id="1" xr3:uid="{00000000-0010-0000-0D00-000001000000}" name="SAMPLE" dataDxfId="31"/>
    <tableColumn id="2" xr3:uid="{00000000-0010-0000-0D00-000002000000}" name="DENSITY(g/cm3)" dataDxfId="30"/>
    <tableColumn id="3" xr3:uid="{00000000-0010-0000-0D00-000003000000}" name="Column1" dataDxfId="29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able13" displayName="Table13" ref="P4:R25" totalsRowShown="0" tableBorderDxfId="28">
  <autoFilter ref="P4:R25" xr:uid="{00000000-0009-0000-0100-00000D000000}"/>
  <sortState xmlns:xlrd2="http://schemas.microsoft.com/office/spreadsheetml/2017/richdata2" ref="P5:R25">
    <sortCondition ref="P3:P24"/>
  </sortState>
  <tableColumns count="3">
    <tableColumn id="1" xr3:uid="{00000000-0010-0000-0E00-000001000000}" name="SR.NO" dataDxfId="27"/>
    <tableColumn id="2" xr3:uid="{00000000-0010-0000-0E00-000002000000}" name="SAMPLE" dataDxfId="26"/>
    <tableColumn id="3" xr3:uid="{00000000-0010-0000-0E00-000003000000}" name="SDAS(µm)" dataDxfId="25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able8" displayName="Table8" ref="B3:E15" totalsRowShown="0" headerRowDxfId="24" dataDxfId="23" tableBorderDxfId="22">
  <autoFilter ref="B3:E15" xr:uid="{00000000-0009-0000-0100-000008000000}"/>
  <tableColumns count="4">
    <tableColumn id="1" xr3:uid="{00000000-0010-0000-0F00-000001000000}" name="Sr.No" dataDxfId="21"/>
    <tableColumn id="2" xr3:uid="{00000000-0010-0000-0F00-000002000000}" name="LAYER" dataDxfId="20"/>
    <tableColumn id="3" xr3:uid="{00000000-0010-0000-0F00-000003000000}" name="POWER (W)" dataDxfId="19"/>
    <tableColumn id="4" xr3:uid="{00000000-0010-0000-0F00-000004000000}" name="SDAS(µm) " dataDxfId="1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0000000}" name="Table12" displayName="Table12" ref="B17:D20" totalsRowShown="0" headerRowDxfId="17" dataDxfId="16" tableBorderDxfId="15">
  <autoFilter ref="B17:D20" xr:uid="{00000000-0009-0000-0100-00000C000000}"/>
  <tableColumns count="3">
    <tableColumn id="1" xr3:uid="{00000000-0010-0000-1000-000001000000}" name="Sr.No" dataDxfId="14"/>
    <tableColumn id="2" xr3:uid="{00000000-0010-0000-1000-000002000000}" name="SPEED (mm/s)" dataDxfId="13"/>
    <tableColumn id="3" xr3:uid="{00000000-0010-0000-1000-000003000000}" name="SDAS(µm)" dataDxfId="1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1000000}" name="Table14" displayName="Table14" ref="B22:D25" totalsRowShown="0" headerRowDxfId="11" dataDxfId="10" tableBorderDxfId="9">
  <autoFilter ref="B22:D25" xr:uid="{00000000-0009-0000-0100-00000E000000}"/>
  <tableColumns count="3">
    <tableColumn id="1" xr3:uid="{00000000-0010-0000-1100-000001000000}" name="Sr.no." dataDxfId="8"/>
    <tableColumn id="2" xr3:uid="{00000000-0010-0000-1100-000002000000}" name="SC STRAT" dataDxfId="7"/>
    <tableColumn id="3" xr3:uid="{00000000-0010-0000-1100-000003000000}" name="SDAS(µm)" dataDxfId="6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2000000}" name="Table16" displayName="Table16" ref="B27:D30" totalsRowShown="0" headerRowDxfId="5" dataDxfId="4" tableBorderDxfId="3">
  <autoFilter ref="B27:D30" xr:uid="{00000000-0009-0000-0100-000010000000}"/>
  <tableColumns count="3">
    <tableColumn id="1" xr3:uid="{00000000-0010-0000-1200-000001000000}" name="Sr.no." dataDxfId="2"/>
    <tableColumn id="2" xr3:uid="{00000000-0010-0000-1200-000002000000}" name="HATCH SPACE" dataDxfId="1"/>
    <tableColumn id="3" xr3:uid="{00000000-0010-0000-1200-000003000000}" name="SDAS(µm)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F3:I8" totalsRowShown="0" headerRowDxfId="105" dataDxfId="104">
  <autoFilter ref="F3:I8" xr:uid="{00000000-0009-0000-0100-000003000000}"/>
  <tableColumns count="4">
    <tableColumn id="1" xr3:uid="{00000000-0010-0000-0100-000001000000}" name="SS" dataDxfId="103"/>
    <tableColumn id="2" xr3:uid="{00000000-0010-0000-0100-000002000000}" name="Horizontal" dataDxfId="102"/>
    <tableColumn id="3" xr3:uid="{00000000-0010-0000-0100-000003000000}" name="Verticle " dataDxfId="101"/>
    <tableColumn id="4" xr3:uid="{00000000-0010-0000-0100-000004000000}" name="Diagonal" dataDxfId="1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0:D15" totalsRowShown="0" headerRowDxfId="99" dataDxfId="98">
  <autoFilter ref="A10:D15" xr:uid="{00000000-0009-0000-0100-000004000000}"/>
  <tableColumns count="4">
    <tableColumn id="1" xr3:uid="{00000000-0010-0000-0200-000001000000}" name="2L" dataDxfId="97"/>
    <tableColumn id="2" xr3:uid="{00000000-0010-0000-0200-000002000000}" name="80W" dataDxfId="96"/>
    <tableColumn id="3" xr3:uid="{00000000-0010-0000-0200-000003000000}" name="100W" dataDxfId="95"/>
    <tableColumn id="4" xr3:uid="{00000000-0010-0000-0200-000004000000}" name="140W" dataDxfId="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F10:I15" totalsRowShown="0" headerRowDxfId="93" dataDxfId="92">
  <autoFilter ref="F10:I15" xr:uid="{00000000-0009-0000-0100-000005000000}"/>
  <tableColumns count="4">
    <tableColumn id="1" xr3:uid="{00000000-0010-0000-0300-000001000000}" name="SPEED" dataDxfId="91"/>
    <tableColumn id="2" xr3:uid="{00000000-0010-0000-0300-000002000000}" name="8 mm/s" dataDxfId="90"/>
    <tableColumn id="3" xr3:uid="{00000000-0010-0000-0300-000003000000}" name="10 mm/s" dataDxfId="89"/>
    <tableColumn id="4" xr3:uid="{00000000-0010-0000-0300-000004000000}" name="13 mm/s" dataDxfId="8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7:D22" totalsRowShown="0" headerRowDxfId="87" dataDxfId="86">
  <autoFilter ref="A17:D22" xr:uid="{00000000-0009-0000-0100-000006000000}"/>
  <tableColumns count="4">
    <tableColumn id="1" xr3:uid="{00000000-0010-0000-0400-000001000000}" name="3L" dataDxfId="85"/>
    <tableColumn id="2" xr3:uid="{00000000-0010-0000-0400-000002000000}" name="80W" dataDxfId="84"/>
    <tableColumn id="3" xr3:uid="{00000000-0010-0000-0400-000003000000}" name="100W" dataDxfId="83"/>
    <tableColumn id="4" xr3:uid="{00000000-0010-0000-0400-000004000000}" name="140W" dataDxfId="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610" displayName="Table610" ref="A24:D30" totalsRowShown="0" headerRowDxfId="81" dataDxfId="80">
  <autoFilter ref="A24:D30" xr:uid="{00000000-0009-0000-0100-000009000000}"/>
  <tableColumns count="4">
    <tableColumn id="1" xr3:uid="{00000000-0010-0000-0500-000001000000}" name="4L" dataDxfId="79"/>
    <tableColumn id="2" xr3:uid="{00000000-0010-0000-0500-000002000000}" name="80W" dataDxfId="78"/>
    <tableColumn id="3" xr3:uid="{00000000-0010-0000-0500-000003000000}" name="100W" dataDxfId="77"/>
    <tableColumn id="4" xr3:uid="{00000000-0010-0000-0500-000004000000}" name="140W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511" displayName="Table511" ref="F17:I22" totalsRowShown="0" headerRowDxfId="75" dataDxfId="74">
  <autoFilter ref="F17:I22" xr:uid="{00000000-0009-0000-0100-00000A000000}"/>
  <tableColumns count="4">
    <tableColumn id="1" xr3:uid="{00000000-0010-0000-0600-000001000000}" name="HS" dataDxfId="73"/>
    <tableColumn id="2" xr3:uid="{00000000-0010-0000-0600-000002000000}" name="0.25 mm" dataDxfId="72"/>
    <tableColumn id="3" xr3:uid="{00000000-0010-0000-0600-000003000000}" name="0.5mm" dataDxfId="71"/>
    <tableColumn id="4" xr3:uid="{00000000-0010-0000-0600-000004000000}" name="0.6 mm" dataDxfId="7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2" displayName="Table2" ref="A3:D8" totalsRowShown="0">
  <autoFilter ref="A3:D8" xr:uid="{00000000-0009-0000-0100-000002000000}"/>
  <tableColumns count="4">
    <tableColumn id="1" xr3:uid="{00000000-0010-0000-0700-000001000000}" name="1L"/>
    <tableColumn id="2" xr3:uid="{00000000-0010-0000-0700-000002000000}" name="80W"/>
    <tableColumn id="3" xr3:uid="{00000000-0010-0000-0700-000003000000}" name="100W"/>
    <tableColumn id="4" xr3:uid="{00000000-0010-0000-0700-000004000000}" name="140W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7" displayName="Table7" ref="N3:P24" totalsRowShown="0" headerRowDxfId="69" dataDxfId="68" tableBorderDxfId="67">
  <autoFilter ref="N3:P24" xr:uid="{00000000-0009-0000-0100-000007000000}"/>
  <sortState xmlns:xlrd2="http://schemas.microsoft.com/office/spreadsheetml/2017/richdata2" ref="N4:P24">
    <sortCondition ref="N3:N24"/>
  </sortState>
  <tableColumns count="3">
    <tableColumn id="1" xr3:uid="{00000000-0010-0000-0800-000001000000}" name="SR.NO" dataDxfId="66"/>
    <tableColumn id="2" xr3:uid="{00000000-0010-0000-0800-000002000000}" name="SAMPLE" dataDxfId="65"/>
    <tableColumn id="3" xr3:uid="{00000000-0010-0000-0800-000003000000}" name="POROSITY %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Z78"/>
  <sheetViews>
    <sheetView topLeftCell="A13" workbookViewId="0">
      <selection activeCell="AC15" sqref="AC15"/>
    </sheetView>
  </sheetViews>
  <sheetFormatPr defaultRowHeight="15" x14ac:dyDescent="0.25"/>
  <cols>
    <col min="3" max="3" width="13.140625" bestFit="1" customWidth="1"/>
    <col min="4" max="4" width="12.42578125" bestFit="1" customWidth="1"/>
  </cols>
  <sheetData>
    <row r="4" spans="1:2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26" x14ac:dyDescent="0.25">
      <c r="A5" t="s">
        <v>5</v>
      </c>
      <c r="B5" t="s">
        <v>6</v>
      </c>
      <c r="C5" t="s">
        <v>7</v>
      </c>
    </row>
    <row r="6" spans="1:26" x14ac:dyDescent="0.25">
      <c r="A6">
        <v>140</v>
      </c>
      <c r="B6">
        <v>8</v>
      </c>
      <c r="C6">
        <v>0.5</v>
      </c>
      <c r="D6" t="s">
        <v>8</v>
      </c>
      <c r="E6">
        <v>1</v>
      </c>
    </row>
    <row r="7" spans="1:26" x14ac:dyDescent="0.25">
      <c r="A7">
        <v>170</v>
      </c>
      <c r="B7">
        <v>10</v>
      </c>
      <c r="C7">
        <v>0.25</v>
      </c>
      <c r="D7" t="s">
        <v>9</v>
      </c>
      <c r="E7">
        <v>2</v>
      </c>
    </row>
    <row r="8" spans="1:26" x14ac:dyDescent="0.25">
      <c r="A8">
        <v>190</v>
      </c>
      <c r="B8">
        <v>15</v>
      </c>
      <c r="C8">
        <v>0.1</v>
      </c>
      <c r="D8" t="s">
        <v>10</v>
      </c>
      <c r="E8">
        <v>3</v>
      </c>
    </row>
    <row r="12" spans="1:26" x14ac:dyDescent="0.25">
      <c r="A12" s="2"/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2"/>
      <c r="H12" s="3" t="s">
        <v>11</v>
      </c>
      <c r="I12" s="3" t="s">
        <v>12</v>
      </c>
      <c r="J12" s="3" t="s">
        <v>13</v>
      </c>
      <c r="K12" s="3" t="s">
        <v>14</v>
      </c>
      <c r="L12" s="3" t="s">
        <v>15</v>
      </c>
      <c r="M12" s="2"/>
      <c r="N12" s="3" t="s">
        <v>11</v>
      </c>
      <c r="O12" s="3" t="s">
        <v>12</v>
      </c>
      <c r="P12" s="3" t="s">
        <v>13</v>
      </c>
      <c r="Q12" s="3" t="s">
        <v>14</v>
      </c>
      <c r="R12" s="3" t="s">
        <v>15</v>
      </c>
      <c r="T12" s="3" t="s">
        <v>52</v>
      </c>
      <c r="U12" s="3" t="s">
        <v>12</v>
      </c>
      <c r="V12" s="3" t="s">
        <v>13</v>
      </c>
      <c r="W12" s="3" t="s">
        <v>15</v>
      </c>
      <c r="X12" s="3" t="s">
        <v>14</v>
      </c>
    </row>
    <row r="13" spans="1:26" x14ac:dyDescent="0.25">
      <c r="A13" s="4">
        <v>1</v>
      </c>
      <c r="B13" s="19">
        <v>80</v>
      </c>
      <c r="C13" s="19">
        <v>8</v>
      </c>
      <c r="D13" s="19">
        <v>0.5</v>
      </c>
      <c r="E13" s="19" t="s">
        <v>16</v>
      </c>
      <c r="F13" s="20" t="s">
        <v>32</v>
      </c>
      <c r="G13" s="7" t="s">
        <v>22</v>
      </c>
      <c r="H13" s="19">
        <v>100</v>
      </c>
      <c r="I13" s="19">
        <v>8</v>
      </c>
      <c r="J13" s="19">
        <v>0.5</v>
      </c>
      <c r="K13" s="19" t="s">
        <v>16</v>
      </c>
      <c r="L13" s="20" t="s">
        <v>36</v>
      </c>
      <c r="M13" s="2" t="s">
        <v>22</v>
      </c>
      <c r="N13" s="11">
        <v>140</v>
      </c>
      <c r="O13" s="11">
        <v>8</v>
      </c>
      <c r="P13" s="11">
        <v>0.5</v>
      </c>
      <c r="Q13" s="11" t="s">
        <v>16</v>
      </c>
      <c r="R13" s="12" t="s">
        <v>40</v>
      </c>
      <c r="S13" s="2" t="s">
        <v>22</v>
      </c>
      <c r="T13" s="18">
        <v>170</v>
      </c>
      <c r="U13" s="18">
        <v>8</v>
      </c>
      <c r="V13" s="18">
        <v>0.5</v>
      </c>
      <c r="W13" s="18">
        <v>3</v>
      </c>
      <c r="X13" s="18" t="s">
        <v>16</v>
      </c>
      <c r="Y13" s="18" t="s">
        <v>53</v>
      </c>
      <c r="Z13" s="2" t="s">
        <v>22</v>
      </c>
    </row>
    <row r="14" spans="1:26" x14ac:dyDescent="0.25">
      <c r="A14" s="4">
        <v>2</v>
      </c>
      <c r="B14" s="19">
        <v>80</v>
      </c>
      <c r="C14" s="19">
        <v>8</v>
      </c>
      <c r="D14" s="19">
        <v>0.5</v>
      </c>
      <c r="E14" s="19" t="s">
        <v>16</v>
      </c>
      <c r="F14" s="20" t="s">
        <v>33</v>
      </c>
      <c r="G14" s="7" t="s">
        <v>22</v>
      </c>
      <c r="H14" s="19">
        <v>100</v>
      </c>
      <c r="I14" s="19">
        <v>8</v>
      </c>
      <c r="J14" s="19">
        <v>0.5</v>
      </c>
      <c r="K14" s="19" t="s">
        <v>16</v>
      </c>
      <c r="L14" s="20" t="s">
        <v>37</v>
      </c>
      <c r="M14" s="2" t="s">
        <v>22</v>
      </c>
      <c r="N14" s="11">
        <v>140</v>
      </c>
      <c r="O14" s="11">
        <v>8</v>
      </c>
      <c r="P14" s="11">
        <v>0.5</v>
      </c>
      <c r="Q14" s="11" t="s">
        <v>16</v>
      </c>
      <c r="R14" s="12" t="s">
        <v>41</v>
      </c>
      <c r="S14" s="2" t="s">
        <v>22</v>
      </c>
      <c r="T14" s="18">
        <v>170</v>
      </c>
      <c r="U14" s="18">
        <v>8</v>
      </c>
      <c r="V14" s="18">
        <v>0.25</v>
      </c>
      <c r="W14" s="18">
        <v>3</v>
      </c>
      <c r="X14" s="18" t="s">
        <v>16</v>
      </c>
      <c r="Y14" s="18" t="s">
        <v>54</v>
      </c>
      <c r="Z14" s="2" t="s">
        <v>22</v>
      </c>
    </row>
    <row r="15" spans="1:26" ht="15.75" x14ac:dyDescent="0.25">
      <c r="A15" s="4">
        <v>3</v>
      </c>
      <c r="B15" s="19">
        <v>80</v>
      </c>
      <c r="C15" s="19">
        <v>8</v>
      </c>
      <c r="D15" s="19">
        <v>0.5</v>
      </c>
      <c r="E15" s="19" t="s">
        <v>18</v>
      </c>
      <c r="F15" s="20" t="s">
        <v>34</v>
      </c>
      <c r="G15" s="8" t="s">
        <v>22</v>
      </c>
      <c r="H15" s="19">
        <v>100</v>
      </c>
      <c r="I15" s="19">
        <v>8</v>
      </c>
      <c r="J15" s="19">
        <v>0.5</v>
      </c>
      <c r="K15" s="19" t="s">
        <v>16</v>
      </c>
      <c r="L15" s="20" t="s">
        <v>38</v>
      </c>
      <c r="M15" s="2" t="s">
        <v>22</v>
      </c>
      <c r="N15" s="11">
        <v>140</v>
      </c>
      <c r="O15" s="11">
        <v>8</v>
      </c>
      <c r="P15" s="11">
        <v>0.5</v>
      </c>
      <c r="Q15" s="11" t="s">
        <v>16</v>
      </c>
      <c r="R15" s="12" t="s">
        <v>42</v>
      </c>
      <c r="S15" s="2" t="s">
        <v>22</v>
      </c>
      <c r="T15" s="18">
        <v>170</v>
      </c>
      <c r="U15" s="18">
        <v>10</v>
      </c>
      <c r="V15" s="18">
        <v>0.5</v>
      </c>
      <c r="W15" s="18">
        <v>3</v>
      </c>
      <c r="X15" s="18" t="s">
        <v>16</v>
      </c>
      <c r="Y15" s="18" t="s">
        <v>56</v>
      </c>
      <c r="Z15" s="2" t="s">
        <v>22</v>
      </c>
    </row>
    <row r="16" spans="1:26" x14ac:dyDescent="0.25">
      <c r="A16" s="4">
        <v>4</v>
      </c>
      <c r="B16" s="19">
        <v>80</v>
      </c>
      <c r="C16" s="19">
        <v>8</v>
      </c>
      <c r="D16" s="19">
        <v>0.5</v>
      </c>
      <c r="E16" s="19" t="s">
        <v>18</v>
      </c>
      <c r="F16" s="20" t="s">
        <v>35</v>
      </c>
      <c r="G16" s="7" t="s">
        <v>22</v>
      </c>
      <c r="H16" s="19">
        <v>100</v>
      </c>
      <c r="I16" s="19">
        <v>8</v>
      </c>
      <c r="J16" s="19">
        <v>0.5</v>
      </c>
      <c r="K16" s="19" t="s">
        <v>16</v>
      </c>
      <c r="L16" s="20" t="s">
        <v>39</v>
      </c>
      <c r="M16" s="2" t="s">
        <v>22</v>
      </c>
      <c r="N16" s="11">
        <v>140</v>
      </c>
      <c r="O16" s="11">
        <v>8</v>
      </c>
      <c r="P16" s="11">
        <v>0.5</v>
      </c>
      <c r="Q16" s="11" t="s">
        <v>16</v>
      </c>
      <c r="R16" s="12" t="s">
        <v>43</v>
      </c>
      <c r="S16" s="2" t="s">
        <v>22</v>
      </c>
      <c r="T16" s="18">
        <v>170</v>
      </c>
      <c r="U16" s="18">
        <v>10</v>
      </c>
      <c r="V16" s="18">
        <v>0.25</v>
      </c>
      <c r="W16" s="18">
        <v>3</v>
      </c>
      <c r="X16" s="18" t="s">
        <v>16</v>
      </c>
      <c r="Y16" s="18" t="s">
        <v>55</v>
      </c>
      <c r="Z16" s="2" t="s">
        <v>22</v>
      </c>
    </row>
    <row r="17" spans="1:26" x14ac:dyDescent="0.25">
      <c r="A17" s="4">
        <v>5</v>
      </c>
      <c r="B17" s="4">
        <v>70</v>
      </c>
      <c r="C17" s="4">
        <v>8</v>
      </c>
      <c r="D17" s="4">
        <v>0.5</v>
      </c>
      <c r="E17" s="4" t="s">
        <v>20</v>
      </c>
      <c r="F17" s="4" t="s">
        <v>17</v>
      </c>
      <c r="G17" s="2"/>
      <c r="H17" s="4">
        <v>90</v>
      </c>
      <c r="I17" s="4">
        <v>8</v>
      </c>
      <c r="J17" s="4">
        <v>0.5</v>
      </c>
      <c r="K17" s="4" t="s">
        <v>20</v>
      </c>
      <c r="L17" s="4" t="s">
        <v>17</v>
      </c>
      <c r="M17" s="2"/>
      <c r="N17" s="9">
        <v>140</v>
      </c>
      <c r="O17" s="9">
        <v>8</v>
      </c>
      <c r="P17" s="9">
        <v>0.5</v>
      </c>
      <c r="Q17" s="9" t="s">
        <v>20</v>
      </c>
      <c r="R17" s="9">
        <v>2</v>
      </c>
      <c r="T17" s="18">
        <v>170</v>
      </c>
      <c r="U17" s="18">
        <v>13</v>
      </c>
      <c r="V17" s="18">
        <v>0.5</v>
      </c>
      <c r="W17" s="18">
        <v>3</v>
      </c>
      <c r="X17" s="18" t="s">
        <v>16</v>
      </c>
      <c r="Y17" s="18" t="s">
        <v>58</v>
      </c>
      <c r="Z17" s="2" t="s">
        <v>22</v>
      </c>
    </row>
    <row r="18" spans="1:26" x14ac:dyDescent="0.25">
      <c r="A18" s="2">
        <v>6</v>
      </c>
      <c r="B18" s="4">
        <v>70</v>
      </c>
      <c r="C18" s="2">
        <v>8</v>
      </c>
      <c r="D18" s="2">
        <v>0.5</v>
      </c>
      <c r="E18" s="2" t="s">
        <v>20</v>
      </c>
      <c r="F18" s="2" t="s">
        <v>19</v>
      </c>
      <c r="G18" s="2"/>
      <c r="H18" s="4">
        <v>90</v>
      </c>
      <c r="I18" s="2">
        <v>8</v>
      </c>
      <c r="J18" s="2">
        <v>0.5</v>
      </c>
      <c r="K18" s="2" t="s">
        <v>20</v>
      </c>
      <c r="L18" s="2" t="s">
        <v>19</v>
      </c>
      <c r="M18" s="2"/>
      <c r="N18" s="17">
        <v>140</v>
      </c>
      <c r="O18" s="17">
        <v>8</v>
      </c>
      <c r="P18" s="17">
        <v>0.5</v>
      </c>
      <c r="Q18" s="17" t="s">
        <v>24</v>
      </c>
      <c r="R18" s="17" t="s">
        <v>48</v>
      </c>
      <c r="S18" s="2" t="s">
        <v>22</v>
      </c>
      <c r="T18" s="18">
        <v>170</v>
      </c>
      <c r="U18" s="18">
        <v>13</v>
      </c>
      <c r="V18" s="18">
        <v>0.25</v>
      </c>
      <c r="W18" s="18">
        <v>3</v>
      </c>
      <c r="X18" s="18" t="s">
        <v>16</v>
      </c>
      <c r="Y18" s="18" t="s">
        <v>57</v>
      </c>
      <c r="Z18" s="2" t="s">
        <v>22</v>
      </c>
    </row>
    <row r="19" spans="1:26" x14ac:dyDescent="0.25">
      <c r="A19" s="4">
        <v>7</v>
      </c>
      <c r="B19" s="4">
        <v>70</v>
      </c>
      <c r="C19" s="4">
        <v>8</v>
      </c>
      <c r="D19" s="4">
        <v>0.5</v>
      </c>
      <c r="E19" s="4" t="s">
        <v>21</v>
      </c>
      <c r="F19" s="4" t="s">
        <v>17</v>
      </c>
      <c r="G19" s="2"/>
      <c r="H19" s="4">
        <v>90</v>
      </c>
      <c r="I19" s="4">
        <v>8</v>
      </c>
      <c r="J19" s="4">
        <v>0.5</v>
      </c>
      <c r="K19" s="4" t="s">
        <v>21</v>
      </c>
      <c r="L19" s="4" t="s">
        <v>17</v>
      </c>
      <c r="M19" s="2"/>
      <c r="N19" s="9">
        <v>140</v>
      </c>
      <c r="O19" s="9">
        <v>8</v>
      </c>
      <c r="P19" s="9">
        <v>0.5</v>
      </c>
      <c r="Q19" s="9" t="s">
        <v>21</v>
      </c>
      <c r="R19" s="9">
        <v>2</v>
      </c>
    </row>
    <row r="20" spans="1:26" x14ac:dyDescent="0.25">
      <c r="A20" s="2">
        <v>8</v>
      </c>
      <c r="B20" s="4">
        <v>70</v>
      </c>
      <c r="C20" s="2">
        <v>8</v>
      </c>
      <c r="D20" s="2">
        <v>0.5</v>
      </c>
      <c r="E20" s="2" t="s">
        <v>21</v>
      </c>
      <c r="F20" s="2" t="s">
        <v>19</v>
      </c>
      <c r="G20" s="2"/>
      <c r="H20" s="4">
        <v>90</v>
      </c>
      <c r="I20" s="2">
        <v>8</v>
      </c>
      <c r="J20" s="2">
        <v>0.5</v>
      </c>
      <c r="K20" s="2" t="s">
        <v>21</v>
      </c>
      <c r="L20" s="2" t="s">
        <v>19</v>
      </c>
      <c r="M20" s="2"/>
      <c r="N20" s="11">
        <v>140</v>
      </c>
      <c r="O20" s="11">
        <v>8</v>
      </c>
      <c r="P20" s="11">
        <v>0.5</v>
      </c>
      <c r="Q20" s="11" t="s">
        <v>25</v>
      </c>
      <c r="R20" s="11" t="s">
        <v>49</v>
      </c>
      <c r="S20" s="2" t="s">
        <v>22</v>
      </c>
      <c r="T20" s="18">
        <v>170</v>
      </c>
      <c r="U20" s="18">
        <v>10</v>
      </c>
      <c r="V20" s="18">
        <v>0.5</v>
      </c>
      <c r="W20" s="18">
        <v>3</v>
      </c>
      <c r="X20" s="18" t="s">
        <v>18</v>
      </c>
      <c r="Y20" s="18" t="s">
        <v>68</v>
      </c>
      <c r="Z20" s="2" t="s">
        <v>22</v>
      </c>
    </row>
    <row r="21" spans="1:26" x14ac:dyDescent="0.25">
      <c r="A21" s="4">
        <v>9</v>
      </c>
      <c r="B21" s="9">
        <v>70</v>
      </c>
      <c r="C21" s="9">
        <v>8</v>
      </c>
      <c r="D21" s="9">
        <v>0.25</v>
      </c>
      <c r="E21" s="9" t="s">
        <v>16</v>
      </c>
      <c r="F21" s="10" t="s">
        <v>17</v>
      </c>
      <c r="G21" s="2" t="s">
        <v>23</v>
      </c>
      <c r="H21" s="9">
        <v>90</v>
      </c>
      <c r="I21" s="9">
        <v>8</v>
      </c>
      <c r="J21" s="9">
        <v>0.25</v>
      </c>
      <c r="K21" s="9" t="s">
        <v>16</v>
      </c>
      <c r="L21" s="10" t="s">
        <v>17</v>
      </c>
      <c r="M21" s="2"/>
      <c r="N21" s="9">
        <v>140</v>
      </c>
      <c r="O21" s="9">
        <v>8</v>
      </c>
      <c r="P21" s="9">
        <v>0.25</v>
      </c>
      <c r="Q21" s="9" t="s">
        <v>16</v>
      </c>
      <c r="R21" s="10" t="s">
        <v>17</v>
      </c>
      <c r="T21" s="18">
        <v>170</v>
      </c>
      <c r="U21" s="18">
        <v>10</v>
      </c>
      <c r="V21" s="18">
        <v>0.25</v>
      </c>
      <c r="W21" s="18">
        <v>3</v>
      </c>
      <c r="X21" s="18" t="s">
        <v>18</v>
      </c>
      <c r="Y21" s="18" t="s">
        <v>69</v>
      </c>
      <c r="Z21" s="2" t="s">
        <v>22</v>
      </c>
    </row>
    <row r="22" spans="1:26" x14ac:dyDescent="0.25">
      <c r="A22" s="4">
        <v>10</v>
      </c>
      <c r="B22" s="9">
        <v>70</v>
      </c>
      <c r="C22" s="9">
        <v>8</v>
      </c>
      <c r="D22" s="9">
        <v>0.25</v>
      </c>
      <c r="E22" s="9" t="s">
        <v>16</v>
      </c>
      <c r="F22" s="10" t="s">
        <v>19</v>
      </c>
      <c r="G22" s="2"/>
      <c r="H22" s="11">
        <v>100</v>
      </c>
      <c r="I22" s="11">
        <v>8</v>
      </c>
      <c r="J22" s="11">
        <v>0.25</v>
      </c>
      <c r="K22" s="11" t="s">
        <v>16</v>
      </c>
      <c r="L22" s="12" t="s">
        <v>46</v>
      </c>
      <c r="M22" s="2" t="s">
        <v>22</v>
      </c>
      <c r="N22" s="11">
        <v>140</v>
      </c>
      <c r="O22" s="11">
        <v>8</v>
      </c>
      <c r="P22" s="11">
        <v>0.25</v>
      </c>
      <c r="Q22" s="11" t="s">
        <v>16</v>
      </c>
      <c r="R22" s="12" t="s">
        <v>45</v>
      </c>
      <c r="S22" s="2" t="s">
        <v>22</v>
      </c>
      <c r="T22" s="18">
        <v>170</v>
      </c>
      <c r="U22" s="18">
        <v>10</v>
      </c>
      <c r="V22" s="18">
        <v>0.5</v>
      </c>
      <c r="W22" s="18">
        <v>4</v>
      </c>
      <c r="X22" s="18" t="s">
        <v>24</v>
      </c>
      <c r="Y22" s="18" t="s">
        <v>70</v>
      </c>
      <c r="Z22" s="2" t="s">
        <v>22</v>
      </c>
    </row>
    <row r="23" spans="1:26" x14ac:dyDescent="0.25">
      <c r="A23" s="4">
        <v>11</v>
      </c>
      <c r="B23" s="4">
        <v>70</v>
      </c>
      <c r="C23" s="4">
        <v>8</v>
      </c>
      <c r="D23" s="4">
        <v>0.25</v>
      </c>
      <c r="E23" s="4" t="s">
        <v>18</v>
      </c>
      <c r="F23" s="4" t="s">
        <v>17</v>
      </c>
      <c r="G23" s="2"/>
      <c r="H23" s="4">
        <v>90</v>
      </c>
      <c r="I23" s="4">
        <v>8</v>
      </c>
      <c r="J23" s="4">
        <v>0.25</v>
      </c>
      <c r="K23" s="4" t="s">
        <v>18</v>
      </c>
      <c r="L23" s="4" t="s">
        <v>17</v>
      </c>
      <c r="M23" s="2"/>
      <c r="N23" s="9">
        <v>140</v>
      </c>
      <c r="O23" s="4">
        <v>8</v>
      </c>
      <c r="P23" s="4">
        <v>0.25</v>
      </c>
      <c r="Q23" s="4" t="s">
        <v>18</v>
      </c>
      <c r="R23" s="4" t="s">
        <v>17</v>
      </c>
      <c r="T23" s="18">
        <v>170</v>
      </c>
      <c r="U23" s="18">
        <v>10</v>
      </c>
      <c r="V23" s="18">
        <v>0.25</v>
      </c>
      <c r="W23" s="18">
        <v>4</v>
      </c>
      <c r="X23" s="18" t="s">
        <v>25</v>
      </c>
      <c r="Y23" s="18" t="s">
        <v>71</v>
      </c>
      <c r="Z23" s="2" t="s">
        <v>22</v>
      </c>
    </row>
    <row r="24" spans="1:26" x14ac:dyDescent="0.25">
      <c r="A24" s="4">
        <v>12</v>
      </c>
      <c r="B24" s="4">
        <v>70</v>
      </c>
      <c r="C24" s="4">
        <v>8</v>
      </c>
      <c r="D24" s="4">
        <v>0.25</v>
      </c>
      <c r="E24" s="4" t="s">
        <v>18</v>
      </c>
      <c r="F24" s="4" t="s">
        <v>19</v>
      </c>
      <c r="G24" s="2"/>
      <c r="H24" s="11">
        <v>100</v>
      </c>
      <c r="I24" s="11">
        <v>8</v>
      </c>
      <c r="J24" s="11">
        <v>0.25</v>
      </c>
      <c r="K24" s="11" t="s">
        <v>18</v>
      </c>
      <c r="L24" s="11" t="s">
        <v>47</v>
      </c>
      <c r="M24" s="2" t="s">
        <v>22</v>
      </c>
      <c r="N24" s="11">
        <v>140</v>
      </c>
      <c r="O24" s="11">
        <v>8</v>
      </c>
      <c r="P24" s="11">
        <v>0.25</v>
      </c>
      <c r="Q24" s="11" t="s">
        <v>18</v>
      </c>
      <c r="R24" s="11" t="s">
        <v>44</v>
      </c>
      <c r="S24" s="2" t="s">
        <v>22</v>
      </c>
    </row>
    <row r="25" spans="1:26" x14ac:dyDescent="0.25">
      <c r="A25" s="2">
        <v>13</v>
      </c>
      <c r="B25" s="4">
        <v>70</v>
      </c>
      <c r="C25" s="2">
        <v>8</v>
      </c>
      <c r="D25" s="2">
        <v>0.25</v>
      </c>
      <c r="E25" s="2" t="s">
        <v>20</v>
      </c>
      <c r="F25" s="2" t="s">
        <v>17</v>
      </c>
      <c r="G25" s="2"/>
      <c r="H25" s="4">
        <v>90</v>
      </c>
      <c r="I25" s="2">
        <v>8</v>
      </c>
      <c r="J25" s="2">
        <v>0.25</v>
      </c>
      <c r="K25" s="2" t="s">
        <v>20</v>
      </c>
      <c r="L25" s="2" t="s">
        <v>17</v>
      </c>
      <c r="M25" s="2"/>
      <c r="N25" s="9">
        <v>140</v>
      </c>
      <c r="O25" s="2">
        <v>8</v>
      </c>
      <c r="P25" s="2">
        <v>0.25</v>
      </c>
      <c r="Q25" s="2" t="s">
        <v>20</v>
      </c>
      <c r="R25" s="2" t="s">
        <v>17</v>
      </c>
      <c r="T25" s="18">
        <v>170</v>
      </c>
      <c r="U25" s="18">
        <v>13</v>
      </c>
      <c r="V25" t="s">
        <v>72</v>
      </c>
      <c r="W25" s="18">
        <v>3</v>
      </c>
      <c r="Y25" s="18">
        <v>10.1</v>
      </c>
      <c r="Z25" s="2" t="s">
        <v>22</v>
      </c>
    </row>
    <row r="26" spans="1:26" x14ac:dyDescent="0.25">
      <c r="A26" s="2">
        <v>14</v>
      </c>
      <c r="B26" s="4">
        <v>70</v>
      </c>
      <c r="C26" s="2">
        <v>8</v>
      </c>
      <c r="D26" s="2">
        <v>0.25</v>
      </c>
      <c r="E26" s="2" t="s">
        <v>20</v>
      </c>
      <c r="F26" s="2" t="s">
        <v>19</v>
      </c>
      <c r="G26" s="2"/>
      <c r="H26" s="4">
        <v>90</v>
      </c>
      <c r="I26" s="2">
        <v>8</v>
      </c>
      <c r="J26" s="2">
        <v>0.25</v>
      </c>
      <c r="K26" s="2" t="s">
        <v>20</v>
      </c>
      <c r="L26" s="2" t="s">
        <v>19</v>
      </c>
      <c r="M26" s="2"/>
      <c r="N26" s="11">
        <v>140</v>
      </c>
      <c r="O26" s="11">
        <v>8</v>
      </c>
      <c r="P26" s="11">
        <v>0.25</v>
      </c>
      <c r="Q26" s="11" t="s">
        <v>24</v>
      </c>
      <c r="R26" s="11" t="s">
        <v>50</v>
      </c>
      <c r="S26" s="2" t="s">
        <v>22</v>
      </c>
      <c r="T26" s="18">
        <v>170</v>
      </c>
      <c r="U26" s="18">
        <v>13</v>
      </c>
      <c r="V26" s="18">
        <v>0.25</v>
      </c>
      <c r="W26" s="18">
        <v>4</v>
      </c>
      <c r="X26" s="18" t="s">
        <v>74</v>
      </c>
      <c r="Y26" s="18">
        <v>10.199999999999999</v>
      </c>
      <c r="Z26" s="2" t="s">
        <v>22</v>
      </c>
    </row>
    <row r="27" spans="1:26" x14ac:dyDescent="0.25">
      <c r="A27" s="2">
        <v>15</v>
      </c>
      <c r="B27" s="4">
        <v>70</v>
      </c>
      <c r="C27" s="2">
        <v>8</v>
      </c>
      <c r="D27" s="2">
        <v>0.25</v>
      </c>
      <c r="E27" s="2" t="s">
        <v>21</v>
      </c>
      <c r="F27" s="2" t="s">
        <v>17</v>
      </c>
      <c r="G27" s="2"/>
      <c r="H27" s="4">
        <v>90</v>
      </c>
      <c r="I27" s="2">
        <v>8</v>
      </c>
      <c r="J27" s="2">
        <v>0.25</v>
      </c>
      <c r="K27" s="2" t="s">
        <v>21</v>
      </c>
      <c r="L27" s="2" t="s">
        <v>17</v>
      </c>
      <c r="M27" s="2"/>
      <c r="N27" s="9">
        <v>140</v>
      </c>
      <c r="O27" s="2">
        <v>8</v>
      </c>
      <c r="P27" s="2">
        <v>0.25</v>
      </c>
      <c r="Q27" s="2" t="s">
        <v>21</v>
      </c>
      <c r="R27" s="2" t="s">
        <v>17</v>
      </c>
      <c r="T27" s="18">
        <v>170</v>
      </c>
      <c r="U27" s="18">
        <v>13</v>
      </c>
      <c r="V27" t="s">
        <v>75</v>
      </c>
      <c r="W27" s="18">
        <v>3</v>
      </c>
      <c r="X27" s="18" t="s">
        <v>78</v>
      </c>
      <c r="Y27" s="18">
        <v>10.3</v>
      </c>
      <c r="Z27" s="2" t="s">
        <v>22</v>
      </c>
    </row>
    <row r="28" spans="1:26" x14ac:dyDescent="0.25">
      <c r="A28" s="2">
        <v>16</v>
      </c>
      <c r="B28" s="4">
        <v>70</v>
      </c>
      <c r="C28" s="2">
        <v>8</v>
      </c>
      <c r="D28" s="2">
        <v>0.25</v>
      </c>
      <c r="E28" s="2" t="s">
        <v>21</v>
      </c>
      <c r="F28" s="2" t="s">
        <v>19</v>
      </c>
      <c r="G28" s="2"/>
      <c r="H28" s="4">
        <v>90</v>
      </c>
      <c r="I28" s="2">
        <v>8</v>
      </c>
      <c r="J28" s="2">
        <v>0.25</v>
      </c>
      <c r="K28" s="2" t="s">
        <v>21</v>
      </c>
      <c r="L28" s="2" t="s">
        <v>19</v>
      </c>
      <c r="M28" s="2"/>
      <c r="N28" s="11">
        <v>140</v>
      </c>
      <c r="O28" s="11">
        <v>8</v>
      </c>
      <c r="P28" s="11">
        <v>0.25</v>
      </c>
      <c r="Q28" s="11" t="s">
        <v>25</v>
      </c>
      <c r="R28" s="11" t="s">
        <v>51</v>
      </c>
      <c r="S28" s="2" t="s">
        <v>22</v>
      </c>
      <c r="T28" s="18">
        <v>170</v>
      </c>
      <c r="U28" s="18">
        <v>13</v>
      </c>
      <c r="V28" t="s">
        <v>77</v>
      </c>
      <c r="W28" s="18">
        <v>3</v>
      </c>
      <c r="X28" s="18" t="s">
        <v>76</v>
      </c>
      <c r="Y28" s="18">
        <v>10.4</v>
      </c>
    </row>
    <row r="29" spans="1:26" x14ac:dyDescent="0.25">
      <c r="A29" s="4">
        <v>17</v>
      </c>
      <c r="B29" s="4">
        <v>70</v>
      </c>
      <c r="C29" s="4">
        <v>10</v>
      </c>
      <c r="D29" s="4">
        <v>0.5</v>
      </c>
      <c r="E29" s="4" t="s">
        <v>16</v>
      </c>
      <c r="F29" s="5" t="s">
        <v>17</v>
      </c>
      <c r="G29" s="2"/>
      <c r="H29" s="11">
        <v>100</v>
      </c>
      <c r="I29" s="11">
        <v>10</v>
      </c>
      <c r="J29" s="11">
        <v>0.5</v>
      </c>
      <c r="K29" s="11" t="s">
        <v>60</v>
      </c>
      <c r="L29" s="12" t="s">
        <v>64</v>
      </c>
      <c r="M29" s="2" t="s">
        <v>22</v>
      </c>
      <c r="N29" s="11">
        <v>140</v>
      </c>
      <c r="O29" s="11">
        <v>10</v>
      </c>
      <c r="P29" s="11">
        <v>0.5</v>
      </c>
      <c r="Q29" s="11" t="s">
        <v>60</v>
      </c>
      <c r="R29" s="12" t="s">
        <v>59</v>
      </c>
      <c r="S29" s="2" t="s">
        <v>22</v>
      </c>
    </row>
    <row r="30" spans="1:26" x14ac:dyDescent="0.25">
      <c r="A30" s="4">
        <v>18</v>
      </c>
      <c r="B30" s="4">
        <v>70</v>
      </c>
      <c r="C30" s="4">
        <v>10</v>
      </c>
      <c r="D30" s="4">
        <v>0.5</v>
      </c>
      <c r="E30" s="4" t="s">
        <v>16</v>
      </c>
      <c r="F30" s="5" t="s">
        <v>19</v>
      </c>
      <c r="G30" s="2"/>
      <c r="H30" s="4">
        <v>90</v>
      </c>
      <c r="I30" s="4">
        <v>10</v>
      </c>
      <c r="J30" s="4">
        <v>0.5</v>
      </c>
      <c r="K30" s="4" t="s">
        <v>16</v>
      </c>
      <c r="L30" s="5" t="s">
        <v>19</v>
      </c>
      <c r="M30" s="2"/>
      <c r="N30" s="9">
        <v>140</v>
      </c>
      <c r="O30" s="4">
        <v>10</v>
      </c>
      <c r="P30" s="4">
        <v>0.5</v>
      </c>
      <c r="Q30" s="4" t="s">
        <v>16</v>
      </c>
      <c r="R30" s="5" t="s">
        <v>19</v>
      </c>
      <c r="W30" t="s">
        <v>73</v>
      </c>
    </row>
    <row r="31" spans="1:26" x14ac:dyDescent="0.25">
      <c r="A31" s="4">
        <v>19</v>
      </c>
      <c r="B31" s="4">
        <v>70</v>
      </c>
      <c r="C31" s="4">
        <v>10</v>
      </c>
      <c r="D31" s="4">
        <v>0.5</v>
      </c>
      <c r="E31" s="4" t="s">
        <v>18</v>
      </c>
      <c r="F31" s="4" t="s">
        <v>17</v>
      </c>
      <c r="G31" s="2"/>
      <c r="H31" s="4">
        <v>90</v>
      </c>
      <c r="I31" s="4">
        <v>10</v>
      </c>
      <c r="J31" s="4">
        <v>0.5</v>
      </c>
      <c r="K31" s="4" t="s">
        <v>18</v>
      </c>
      <c r="L31" s="4" t="s">
        <v>17</v>
      </c>
      <c r="M31" s="2"/>
      <c r="N31" s="9">
        <v>140</v>
      </c>
      <c r="O31" s="4">
        <v>10</v>
      </c>
      <c r="P31" s="4">
        <v>0.5</v>
      </c>
      <c r="Q31" s="4" t="s">
        <v>18</v>
      </c>
      <c r="R31" s="4" t="s">
        <v>17</v>
      </c>
    </row>
    <row r="32" spans="1:26" x14ac:dyDescent="0.25">
      <c r="A32" s="4">
        <v>20</v>
      </c>
      <c r="B32" s="4">
        <v>70</v>
      </c>
      <c r="C32" s="4">
        <v>10</v>
      </c>
      <c r="D32" s="4">
        <v>0.5</v>
      </c>
      <c r="E32" s="4" t="s">
        <v>18</v>
      </c>
      <c r="F32" s="4" t="s">
        <v>19</v>
      </c>
      <c r="G32" s="2"/>
      <c r="H32" s="4">
        <v>90</v>
      </c>
      <c r="I32" s="4">
        <v>10</v>
      </c>
      <c r="J32" s="4">
        <v>0.5</v>
      </c>
      <c r="K32" s="4" t="s">
        <v>18</v>
      </c>
      <c r="L32" s="4" t="s">
        <v>19</v>
      </c>
      <c r="M32" s="2"/>
      <c r="N32" s="9">
        <v>140</v>
      </c>
      <c r="O32" s="4">
        <v>10</v>
      </c>
      <c r="P32" s="4">
        <v>0.5</v>
      </c>
      <c r="Q32" s="4" t="s">
        <v>18</v>
      </c>
      <c r="R32" s="4" t="s">
        <v>19</v>
      </c>
    </row>
    <row r="33" spans="1:19" x14ac:dyDescent="0.25">
      <c r="A33" s="2">
        <v>21</v>
      </c>
      <c r="B33" s="4">
        <v>70</v>
      </c>
      <c r="C33" s="2">
        <v>10</v>
      </c>
      <c r="D33" s="2">
        <v>0.5</v>
      </c>
      <c r="E33" s="2" t="s">
        <v>20</v>
      </c>
      <c r="F33" s="2" t="s">
        <v>17</v>
      </c>
      <c r="G33" s="2"/>
      <c r="H33" s="4">
        <v>90</v>
      </c>
      <c r="I33" s="2">
        <v>10</v>
      </c>
      <c r="J33" s="2">
        <v>0.5</v>
      </c>
      <c r="K33" s="2" t="s">
        <v>20</v>
      </c>
      <c r="L33" s="2" t="s">
        <v>17</v>
      </c>
      <c r="M33" s="2"/>
      <c r="N33" s="9">
        <v>140</v>
      </c>
      <c r="O33" s="2">
        <v>10</v>
      </c>
      <c r="P33" s="2">
        <v>0.5</v>
      </c>
      <c r="Q33" s="2" t="s">
        <v>20</v>
      </c>
      <c r="R33" s="2" t="s">
        <v>17</v>
      </c>
    </row>
    <row r="34" spans="1:19" x14ac:dyDescent="0.25">
      <c r="A34" s="2">
        <v>22</v>
      </c>
      <c r="B34" s="4">
        <v>70</v>
      </c>
      <c r="C34" s="2">
        <v>10</v>
      </c>
      <c r="D34" s="2">
        <v>0.5</v>
      </c>
      <c r="E34" s="2" t="s">
        <v>20</v>
      </c>
      <c r="F34" s="2" t="s">
        <v>19</v>
      </c>
      <c r="G34" s="2"/>
      <c r="H34" s="4">
        <v>90</v>
      </c>
      <c r="I34" s="2">
        <v>10</v>
      </c>
      <c r="J34" s="2">
        <v>0.5</v>
      </c>
      <c r="K34" s="2" t="s">
        <v>20</v>
      </c>
      <c r="L34" s="2" t="s">
        <v>19</v>
      </c>
      <c r="M34" s="2"/>
      <c r="N34" s="9">
        <v>140</v>
      </c>
      <c r="O34" s="2">
        <v>10</v>
      </c>
      <c r="P34" s="2">
        <v>0.5</v>
      </c>
      <c r="Q34" s="2" t="s">
        <v>20</v>
      </c>
      <c r="R34" s="2" t="s">
        <v>19</v>
      </c>
    </row>
    <row r="35" spans="1:19" x14ac:dyDescent="0.25">
      <c r="A35" s="2">
        <v>23</v>
      </c>
      <c r="B35" s="4">
        <v>70</v>
      </c>
      <c r="C35" s="2">
        <v>10</v>
      </c>
      <c r="D35" s="2">
        <v>0.5</v>
      </c>
      <c r="E35" s="2" t="s">
        <v>21</v>
      </c>
      <c r="F35" s="2" t="s">
        <v>17</v>
      </c>
      <c r="G35" s="2"/>
      <c r="H35" s="4">
        <v>90</v>
      </c>
      <c r="I35" s="2">
        <v>10</v>
      </c>
      <c r="J35" s="2">
        <v>0.5</v>
      </c>
      <c r="K35" s="2" t="s">
        <v>21</v>
      </c>
      <c r="L35" s="2" t="s">
        <v>17</v>
      </c>
      <c r="M35" s="2"/>
      <c r="N35" s="9">
        <v>140</v>
      </c>
      <c r="O35" s="2">
        <v>10</v>
      </c>
      <c r="P35" s="2">
        <v>0.5</v>
      </c>
      <c r="Q35" s="2" t="s">
        <v>21</v>
      </c>
      <c r="R35" s="2" t="s">
        <v>17</v>
      </c>
    </row>
    <row r="36" spans="1:19" x14ac:dyDescent="0.25">
      <c r="A36" s="2">
        <v>24</v>
      </c>
      <c r="B36" s="4">
        <v>70</v>
      </c>
      <c r="C36" s="2">
        <v>10</v>
      </c>
      <c r="D36" s="2">
        <v>0.5</v>
      </c>
      <c r="E36" s="2" t="s">
        <v>21</v>
      </c>
      <c r="F36" s="2" t="s">
        <v>19</v>
      </c>
      <c r="G36" s="2"/>
      <c r="H36" s="4">
        <v>90</v>
      </c>
      <c r="I36" s="2">
        <v>10</v>
      </c>
      <c r="J36" s="2">
        <v>0.5</v>
      </c>
      <c r="K36" s="2" t="s">
        <v>21</v>
      </c>
      <c r="L36" s="2" t="s">
        <v>19</v>
      </c>
      <c r="M36" s="2"/>
      <c r="N36" s="9">
        <v>140</v>
      </c>
      <c r="O36" s="2">
        <v>10</v>
      </c>
      <c r="P36" s="2">
        <v>0.5</v>
      </c>
      <c r="Q36" s="2" t="s">
        <v>21</v>
      </c>
      <c r="R36" s="2" t="s">
        <v>19</v>
      </c>
    </row>
    <row r="37" spans="1:19" x14ac:dyDescent="0.25">
      <c r="A37" s="4">
        <v>25</v>
      </c>
      <c r="B37" s="4">
        <v>70</v>
      </c>
      <c r="C37" s="4">
        <v>10</v>
      </c>
      <c r="D37" s="4">
        <v>0.25</v>
      </c>
      <c r="E37" s="4" t="s">
        <v>16</v>
      </c>
      <c r="F37" s="5" t="s">
        <v>17</v>
      </c>
      <c r="G37" s="2"/>
      <c r="H37" s="11">
        <v>100</v>
      </c>
      <c r="I37" s="11">
        <v>10</v>
      </c>
      <c r="J37" s="11">
        <v>0.25</v>
      </c>
      <c r="K37" s="11" t="s">
        <v>16</v>
      </c>
      <c r="L37" s="12" t="s">
        <v>65</v>
      </c>
      <c r="M37" s="2" t="s">
        <v>22</v>
      </c>
      <c r="N37" s="11">
        <v>140</v>
      </c>
      <c r="O37" s="11">
        <v>10</v>
      </c>
      <c r="P37" s="11">
        <v>0.25</v>
      </c>
      <c r="Q37" s="11" t="s">
        <v>60</v>
      </c>
      <c r="R37" s="12" t="s">
        <v>62</v>
      </c>
      <c r="S37" s="2" t="s">
        <v>22</v>
      </c>
    </row>
    <row r="38" spans="1:19" x14ac:dyDescent="0.25">
      <c r="A38" s="4">
        <v>26</v>
      </c>
      <c r="B38" s="4">
        <v>70</v>
      </c>
      <c r="C38" s="4">
        <v>10</v>
      </c>
      <c r="D38" s="4">
        <v>0.25</v>
      </c>
      <c r="E38" s="4" t="s">
        <v>16</v>
      </c>
      <c r="F38" s="5" t="s">
        <v>19</v>
      </c>
      <c r="G38" s="2"/>
      <c r="H38" s="4">
        <v>90</v>
      </c>
      <c r="I38" s="4">
        <v>10</v>
      </c>
      <c r="J38" s="4">
        <v>0.25</v>
      </c>
      <c r="K38" s="4" t="s">
        <v>16</v>
      </c>
      <c r="L38" s="5" t="s">
        <v>19</v>
      </c>
      <c r="M38" s="2"/>
      <c r="N38" s="9">
        <v>140</v>
      </c>
      <c r="O38" s="4">
        <v>10</v>
      </c>
      <c r="P38" s="4">
        <v>0.25</v>
      </c>
      <c r="Q38" s="4" t="s">
        <v>16</v>
      </c>
      <c r="R38" s="5" t="s">
        <v>19</v>
      </c>
    </row>
    <row r="39" spans="1:19" x14ac:dyDescent="0.25">
      <c r="A39" s="4">
        <v>27</v>
      </c>
      <c r="B39" s="4">
        <v>70</v>
      </c>
      <c r="C39" s="4">
        <v>10</v>
      </c>
      <c r="D39" s="4">
        <v>0.25</v>
      </c>
      <c r="E39" s="4" t="s">
        <v>18</v>
      </c>
      <c r="F39" s="4" t="s">
        <v>17</v>
      </c>
      <c r="G39" s="2"/>
      <c r="H39" s="4">
        <v>90</v>
      </c>
      <c r="I39" s="4">
        <v>10</v>
      </c>
      <c r="J39" s="4">
        <v>0.25</v>
      </c>
      <c r="K39" s="4" t="s">
        <v>18</v>
      </c>
      <c r="L39" s="4" t="s">
        <v>17</v>
      </c>
      <c r="M39" s="2"/>
      <c r="N39" s="9">
        <v>140</v>
      </c>
      <c r="O39" s="4">
        <v>10</v>
      </c>
      <c r="P39" s="4">
        <v>0.25</v>
      </c>
      <c r="Q39" s="4" t="s">
        <v>18</v>
      </c>
      <c r="R39" s="4" t="s">
        <v>17</v>
      </c>
    </row>
    <row r="40" spans="1:19" x14ac:dyDescent="0.25">
      <c r="A40" s="4">
        <v>28</v>
      </c>
      <c r="B40" s="4">
        <v>70</v>
      </c>
      <c r="C40" s="4">
        <v>10</v>
      </c>
      <c r="D40" s="4">
        <v>0.25</v>
      </c>
      <c r="E40" s="4" t="s">
        <v>18</v>
      </c>
      <c r="F40" s="4" t="s">
        <v>19</v>
      </c>
      <c r="G40" s="2"/>
      <c r="H40" s="4">
        <v>90</v>
      </c>
      <c r="I40" s="4">
        <v>10</v>
      </c>
      <c r="J40" s="4">
        <v>0.25</v>
      </c>
      <c r="K40" s="4" t="s">
        <v>18</v>
      </c>
      <c r="L40" s="4" t="s">
        <v>19</v>
      </c>
      <c r="M40" s="2"/>
      <c r="N40" s="9">
        <v>140</v>
      </c>
      <c r="O40" s="4">
        <v>10</v>
      </c>
      <c r="P40" s="4">
        <v>0.25</v>
      </c>
      <c r="Q40" s="4" t="s">
        <v>18</v>
      </c>
      <c r="R40" s="4" t="s">
        <v>19</v>
      </c>
    </row>
    <row r="41" spans="1:19" x14ac:dyDescent="0.25">
      <c r="A41" s="2">
        <v>29</v>
      </c>
      <c r="B41" s="4">
        <v>70</v>
      </c>
      <c r="C41" s="2">
        <v>10</v>
      </c>
      <c r="D41" s="2">
        <v>0.25</v>
      </c>
      <c r="E41" s="2" t="s">
        <v>20</v>
      </c>
      <c r="F41" s="2" t="s">
        <v>17</v>
      </c>
      <c r="G41" s="2"/>
      <c r="H41" s="4">
        <v>90</v>
      </c>
      <c r="I41" s="2">
        <v>10</v>
      </c>
      <c r="J41" s="2">
        <v>0.25</v>
      </c>
      <c r="K41" s="2" t="s">
        <v>20</v>
      </c>
      <c r="L41" s="2" t="s">
        <v>17</v>
      </c>
      <c r="M41" s="2"/>
      <c r="N41" s="9">
        <v>140</v>
      </c>
      <c r="O41" s="2">
        <v>10</v>
      </c>
      <c r="P41" s="2">
        <v>0.25</v>
      </c>
      <c r="Q41" s="2" t="s">
        <v>20</v>
      </c>
      <c r="R41" s="2" t="s">
        <v>17</v>
      </c>
    </row>
    <row r="42" spans="1:19" x14ac:dyDescent="0.25">
      <c r="A42" s="2">
        <v>30</v>
      </c>
      <c r="B42" s="4">
        <v>70</v>
      </c>
      <c r="C42" s="2">
        <v>10</v>
      </c>
      <c r="D42" s="2">
        <v>0.25</v>
      </c>
      <c r="E42" s="2" t="s">
        <v>20</v>
      </c>
      <c r="F42" s="2" t="s">
        <v>19</v>
      </c>
      <c r="G42" s="2"/>
      <c r="H42" s="4">
        <v>90</v>
      </c>
      <c r="I42" s="2">
        <v>10</v>
      </c>
      <c r="J42" s="2">
        <v>0.25</v>
      </c>
      <c r="K42" s="2" t="s">
        <v>20</v>
      </c>
      <c r="L42" s="2" t="s">
        <v>19</v>
      </c>
      <c r="M42" s="2"/>
      <c r="N42" s="9">
        <v>140</v>
      </c>
      <c r="O42" s="2">
        <v>10</v>
      </c>
      <c r="P42" s="2">
        <v>0.25</v>
      </c>
      <c r="Q42" s="2" t="s">
        <v>20</v>
      </c>
      <c r="R42" s="2" t="s">
        <v>19</v>
      </c>
    </row>
    <row r="43" spans="1:19" x14ac:dyDescent="0.25">
      <c r="A43" s="2">
        <v>31</v>
      </c>
      <c r="B43" s="4">
        <v>70</v>
      </c>
      <c r="C43" s="2">
        <v>10</v>
      </c>
      <c r="D43" s="2">
        <v>0.25</v>
      </c>
      <c r="E43" s="2" t="s">
        <v>21</v>
      </c>
      <c r="F43" s="2" t="s">
        <v>17</v>
      </c>
      <c r="G43" s="2"/>
      <c r="H43" s="4">
        <v>90</v>
      </c>
      <c r="I43" s="2">
        <v>10</v>
      </c>
      <c r="J43" s="2">
        <v>0.25</v>
      </c>
      <c r="K43" s="2" t="s">
        <v>21</v>
      </c>
      <c r="L43" s="2" t="s">
        <v>17</v>
      </c>
      <c r="M43" s="2"/>
      <c r="N43" s="9">
        <v>140</v>
      </c>
      <c r="O43" s="2">
        <v>10</v>
      </c>
      <c r="P43" s="2">
        <v>0.25</v>
      </c>
      <c r="Q43" s="2" t="s">
        <v>21</v>
      </c>
      <c r="R43" s="2" t="s">
        <v>17</v>
      </c>
    </row>
    <row r="44" spans="1:19" x14ac:dyDescent="0.25">
      <c r="A44" s="2">
        <v>32</v>
      </c>
      <c r="B44" s="4">
        <v>70</v>
      </c>
      <c r="C44" s="2">
        <v>10</v>
      </c>
      <c r="D44" s="2">
        <v>0.25</v>
      </c>
      <c r="E44" s="2" t="s">
        <v>21</v>
      </c>
      <c r="F44" s="2" t="s">
        <v>19</v>
      </c>
      <c r="G44" s="2"/>
      <c r="H44" s="4">
        <v>90</v>
      </c>
      <c r="I44" s="2">
        <v>10</v>
      </c>
      <c r="J44" s="2">
        <v>0.25</v>
      </c>
      <c r="K44" s="2" t="s">
        <v>21</v>
      </c>
      <c r="L44" s="2" t="s">
        <v>19</v>
      </c>
      <c r="M44" s="2"/>
      <c r="N44" s="9">
        <v>140</v>
      </c>
      <c r="O44" s="2">
        <v>10</v>
      </c>
      <c r="P44" s="2">
        <v>0.25</v>
      </c>
      <c r="Q44" s="2" t="s">
        <v>21</v>
      </c>
      <c r="R44" s="2" t="s">
        <v>19</v>
      </c>
    </row>
    <row r="45" spans="1:19" x14ac:dyDescent="0.25">
      <c r="A45" s="2">
        <v>33</v>
      </c>
      <c r="B45" s="4">
        <v>70</v>
      </c>
      <c r="C45" s="2">
        <v>15</v>
      </c>
      <c r="D45" s="2">
        <v>0.5</v>
      </c>
      <c r="E45" s="2" t="s">
        <v>16</v>
      </c>
      <c r="F45" s="6" t="s">
        <v>17</v>
      </c>
      <c r="G45" s="2"/>
      <c r="H45" s="11">
        <v>100</v>
      </c>
      <c r="I45" s="11">
        <v>13</v>
      </c>
      <c r="J45" s="11">
        <v>0.5</v>
      </c>
      <c r="K45" s="11" t="s">
        <v>60</v>
      </c>
      <c r="L45" s="12" t="s">
        <v>66</v>
      </c>
      <c r="M45" s="2" t="s">
        <v>22</v>
      </c>
      <c r="N45" s="11">
        <v>140</v>
      </c>
      <c r="O45" s="11">
        <v>13</v>
      </c>
      <c r="P45" s="11">
        <v>0.5</v>
      </c>
      <c r="Q45" s="11" t="s">
        <v>60</v>
      </c>
      <c r="R45" s="12" t="s">
        <v>61</v>
      </c>
      <c r="S45" s="2" t="s">
        <v>22</v>
      </c>
    </row>
    <row r="46" spans="1:19" x14ac:dyDescent="0.25">
      <c r="A46" s="2">
        <v>34</v>
      </c>
      <c r="B46" s="4">
        <v>70</v>
      </c>
      <c r="C46" s="2">
        <v>15</v>
      </c>
      <c r="D46" s="2">
        <v>0.5</v>
      </c>
      <c r="E46" s="2" t="s">
        <v>16</v>
      </c>
      <c r="F46" s="6" t="s">
        <v>19</v>
      </c>
      <c r="G46" s="2"/>
      <c r="H46" s="4">
        <v>90</v>
      </c>
      <c r="I46" s="2">
        <v>15</v>
      </c>
      <c r="J46" s="2">
        <v>0.5</v>
      </c>
      <c r="K46" s="2" t="s">
        <v>16</v>
      </c>
      <c r="L46" s="6" t="s">
        <v>19</v>
      </c>
      <c r="M46" s="2"/>
      <c r="N46" s="9">
        <v>140</v>
      </c>
      <c r="O46" s="2">
        <v>13</v>
      </c>
      <c r="P46" s="2">
        <v>0.5</v>
      </c>
      <c r="Q46" s="2" t="s">
        <v>16</v>
      </c>
      <c r="R46" s="6" t="s">
        <v>19</v>
      </c>
    </row>
    <row r="47" spans="1:19" x14ac:dyDescent="0.25">
      <c r="A47" s="2">
        <v>35</v>
      </c>
      <c r="B47" s="4">
        <v>70</v>
      </c>
      <c r="C47" s="2">
        <v>15</v>
      </c>
      <c r="D47" s="2">
        <v>0.5</v>
      </c>
      <c r="E47" s="2" t="s">
        <v>18</v>
      </c>
      <c r="F47" s="2" t="s">
        <v>17</v>
      </c>
      <c r="G47" s="2"/>
      <c r="H47" s="4">
        <v>90</v>
      </c>
      <c r="I47" s="2">
        <v>15</v>
      </c>
      <c r="J47" s="2">
        <v>0.5</v>
      </c>
      <c r="K47" s="2" t="s">
        <v>18</v>
      </c>
      <c r="L47" s="2" t="s">
        <v>17</v>
      </c>
      <c r="M47" s="2"/>
      <c r="N47" s="9">
        <v>140</v>
      </c>
      <c r="O47" s="2">
        <v>13</v>
      </c>
      <c r="P47" s="2">
        <v>0.5</v>
      </c>
      <c r="Q47" s="2" t="s">
        <v>18</v>
      </c>
      <c r="R47" s="2" t="s">
        <v>17</v>
      </c>
    </row>
    <row r="48" spans="1:19" x14ac:dyDescent="0.25">
      <c r="A48" s="2">
        <v>36</v>
      </c>
      <c r="B48" s="4">
        <v>70</v>
      </c>
      <c r="C48" s="2">
        <v>15</v>
      </c>
      <c r="D48" s="2">
        <v>0.5</v>
      </c>
      <c r="E48" s="2" t="s">
        <v>18</v>
      </c>
      <c r="F48" s="2" t="s">
        <v>19</v>
      </c>
      <c r="G48" s="2"/>
      <c r="H48" s="4">
        <v>90</v>
      </c>
      <c r="I48" s="2">
        <v>15</v>
      </c>
      <c r="J48" s="2">
        <v>0.5</v>
      </c>
      <c r="K48" s="2" t="s">
        <v>18</v>
      </c>
      <c r="L48" s="2" t="s">
        <v>19</v>
      </c>
      <c r="M48" s="2"/>
      <c r="N48" s="9">
        <v>140</v>
      </c>
      <c r="O48" s="2">
        <v>13</v>
      </c>
      <c r="P48" s="2">
        <v>0.5</v>
      </c>
      <c r="Q48" s="2" t="s">
        <v>18</v>
      </c>
      <c r="R48" s="2" t="s">
        <v>19</v>
      </c>
    </row>
    <row r="49" spans="1:19" x14ac:dyDescent="0.25">
      <c r="A49" s="2">
        <v>37</v>
      </c>
      <c r="B49" s="4">
        <v>70</v>
      </c>
      <c r="C49" s="2">
        <v>15</v>
      </c>
      <c r="D49" s="2">
        <v>0.5</v>
      </c>
      <c r="E49" s="2" t="s">
        <v>20</v>
      </c>
      <c r="F49" s="2" t="s">
        <v>17</v>
      </c>
      <c r="G49" s="2"/>
      <c r="H49" s="4">
        <v>90</v>
      </c>
      <c r="I49" s="2">
        <v>15</v>
      </c>
      <c r="J49" s="2">
        <v>0.5</v>
      </c>
      <c r="K49" s="2" t="s">
        <v>20</v>
      </c>
      <c r="L49" s="2" t="s">
        <v>17</v>
      </c>
      <c r="M49" s="2"/>
      <c r="N49" s="9">
        <v>140</v>
      </c>
      <c r="O49" s="2">
        <v>13</v>
      </c>
      <c r="P49" s="2">
        <v>0.5</v>
      </c>
      <c r="Q49" s="2" t="s">
        <v>20</v>
      </c>
      <c r="R49" s="2" t="s">
        <v>17</v>
      </c>
    </row>
    <row r="50" spans="1:19" x14ac:dyDescent="0.25">
      <c r="A50" s="2">
        <v>38</v>
      </c>
      <c r="B50" s="4">
        <v>70</v>
      </c>
      <c r="C50" s="2">
        <v>15</v>
      </c>
      <c r="D50" s="2">
        <v>0.5</v>
      </c>
      <c r="E50" s="2" t="s">
        <v>20</v>
      </c>
      <c r="F50" s="2" t="s">
        <v>19</v>
      </c>
      <c r="G50" s="2"/>
      <c r="H50" s="4">
        <v>90</v>
      </c>
      <c r="I50" s="2">
        <v>15</v>
      </c>
      <c r="J50" s="2">
        <v>0.5</v>
      </c>
      <c r="K50" s="2" t="s">
        <v>20</v>
      </c>
      <c r="L50" s="2" t="s">
        <v>19</v>
      </c>
      <c r="M50" s="2"/>
      <c r="N50" s="9">
        <v>140</v>
      </c>
      <c r="O50" s="2">
        <v>13</v>
      </c>
      <c r="P50" s="2">
        <v>0.5</v>
      </c>
      <c r="Q50" s="2" t="s">
        <v>20</v>
      </c>
      <c r="R50" s="2" t="s">
        <v>19</v>
      </c>
    </row>
    <row r="51" spans="1:19" x14ac:dyDescent="0.25">
      <c r="A51" s="2">
        <v>39</v>
      </c>
      <c r="B51" s="4">
        <v>70</v>
      </c>
      <c r="C51" s="2">
        <v>15</v>
      </c>
      <c r="D51" s="2">
        <v>0.5</v>
      </c>
      <c r="E51" s="2" t="s">
        <v>21</v>
      </c>
      <c r="F51" s="2" t="s">
        <v>17</v>
      </c>
      <c r="G51" s="2"/>
      <c r="H51" s="4">
        <v>90</v>
      </c>
      <c r="I51" s="2">
        <v>15</v>
      </c>
      <c r="J51" s="2">
        <v>0.5</v>
      </c>
      <c r="K51" s="2" t="s">
        <v>21</v>
      </c>
      <c r="L51" s="2" t="s">
        <v>17</v>
      </c>
      <c r="M51" s="2"/>
      <c r="N51" s="9">
        <v>140</v>
      </c>
      <c r="O51" s="2">
        <v>13</v>
      </c>
      <c r="P51" s="2">
        <v>0.5</v>
      </c>
      <c r="Q51" s="2" t="s">
        <v>21</v>
      </c>
      <c r="R51" s="2" t="s">
        <v>17</v>
      </c>
    </row>
    <row r="52" spans="1:19" x14ac:dyDescent="0.25">
      <c r="A52" s="2">
        <v>40</v>
      </c>
      <c r="B52" s="4">
        <v>70</v>
      </c>
      <c r="C52" s="2">
        <v>15</v>
      </c>
      <c r="D52" s="2">
        <v>0.5</v>
      </c>
      <c r="E52" s="2" t="s">
        <v>21</v>
      </c>
      <c r="F52" s="2" t="s">
        <v>19</v>
      </c>
      <c r="G52" s="2"/>
      <c r="H52" s="4">
        <v>90</v>
      </c>
      <c r="I52" s="2">
        <v>15</v>
      </c>
      <c r="J52" s="2">
        <v>0.5</v>
      </c>
      <c r="K52" s="2" t="s">
        <v>21</v>
      </c>
      <c r="L52" s="2" t="s">
        <v>19</v>
      </c>
      <c r="M52" s="2"/>
      <c r="N52" s="9">
        <v>140</v>
      </c>
      <c r="O52" s="2">
        <v>13</v>
      </c>
      <c r="P52" s="2">
        <v>0.5</v>
      </c>
      <c r="Q52" s="2" t="s">
        <v>21</v>
      </c>
      <c r="R52" s="2" t="s">
        <v>19</v>
      </c>
    </row>
    <row r="53" spans="1:19" x14ac:dyDescent="0.25">
      <c r="A53" s="2">
        <v>41</v>
      </c>
      <c r="B53" s="4">
        <v>70</v>
      </c>
      <c r="C53" s="2">
        <v>15</v>
      </c>
      <c r="D53" s="2">
        <v>0.25</v>
      </c>
      <c r="E53" s="2" t="s">
        <v>16</v>
      </c>
      <c r="F53" s="6" t="s">
        <v>17</v>
      </c>
      <c r="G53" s="2"/>
      <c r="H53" s="11">
        <v>100</v>
      </c>
      <c r="I53" s="11">
        <v>13</v>
      </c>
      <c r="J53" s="11">
        <v>0.25</v>
      </c>
      <c r="K53" s="11" t="s">
        <v>60</v>
      </c>
      <c r="L53" s="12" t="s">
        <v>67</v>
      </c>
      <c r="M53" s="2" t="s">
        <v>22</v>
      </c>
      <c r="N53" s="11">
        <v>140</v>
      </c>
      <c r="O53" s="11">
        <v>13</v>
      </c>
      <c r="P53" s="11">
        <v>0.25</v>
      </c>
      <c r="Q53" s="11" t="s">
        <v>60</v>
      </c>
      <c r="R53" s="12" t="s">
        <v>63</v>
      </c>
      <c r="S53" s="2" t="s">
        <v>22</v>
      </c>
    </row>
    <row r="54" spans="1:19" x14ac:dyDescent="0.25">
      <c r="A54" s="2">
        <v>42</v>
      </c>
      <c r="B54" s="4">
        <v>70</v>
      </c>
      <c r="C54" s="2">
        <v>15</v>
      </c>
      <c r="D54" s="2">
        <v>0.25</v>
      </c>
      <c r="E54" s="2" t="s">
        <v>16</v>
      </c>
      <c r="F54" s="6" t="s">
        <v>19</v>
      </c>
      <c r="G54" s="2"/>
      <c r="H54" s="4">
        <v>90</v>
      </c>
      <c r="I54" s="2">
        <v>15</v>
      </c>
      <c r="J54" s="2">
        <v>0.25</v>
      </c>
      <c r="K54" s="2" t="s">
        <v>16</v>
      </c>
      <c r="L54" s="6" t="s">
        <v>19</v>
      </c>
      <c r="M54" s="2"/>
      <c r="N54" s="9">
        <v>140</v>
      </c>
      <c r="O54" s="2">
        <v>13</v>
      </c>
      <c r="P54" s="2">
        <v>0.25</v>
      </c>
      <c r="Q54" s="2" t="s">
        <v>16</v>
      </c>
      <c r="R54" s="6" t="s">
        <v>19</v>
      </c>
    </row>
    <row r="55" spans="1:19" x14ac:dyDescent="0.25">
      <c r="A55" s="2">
        <v>43</v>
      </c>
      <c r="B55" s="4">
        <v>70</v>
      </c>
      <c r="C55" s="2">
        <v>15</v>
      </c>
      <c r="D55" s="2">
        <v>0.25</v>
      </c>
      <c r="E55" s="2" t="s">
        <v>18</v>
      </c>
      <c r="F55" s="2" t="s">
        <v>17</v>
      </c>
      <c r="G55" s="2"/>
      <c r="H55" s="4">
        <v>90</v>
      </c>
      <c r="I55" s="2">
        <v>15</v>
      </c>
      <c r="J55" s="2">
        <v>0.25</v>
      </c>
      <c r="K55" s="2" t="s">
        <v>18</v>
      </c>
      <c r="L55" s="2" t="s">
        <v>17</v>
      </c>
      <c r="M55" s="2"/>
      <c r="N55" s="9">
        <v>140</v>
      </c>
      <c r="O55" s="2">
        <v>13</v>
      </c>
      <c r="P55" s="2">
        <v>0.25</v>
      </c>
      <c r="Q55" s="2" t="s">
        <v>18</v>
      </c>
      <c r="R55" s="2" t="s">
        <v>17</v>
      </c>
    </row>
    <row r="56" spans="1:19" x14ac:dyDescent="0.25">
      <c r="A56" s="2">
        <v>44</v>
      </c>
      <c r="B56" s="4">
        <v>70</v>
      </c>
      <c r="C56" s="2">
        <v>15</v>
      </c>
      <c r="D56" s="2">
        <v>0.25</v>
      </c>
      <c r="E56" s="2" t="s">
        <v>18</v>
      </c>
      <c r="F56" s="2" t="s">
        <v>19</v>
      </c>
      <c r="G56" s="2"/>
      <c r="H56" s="4">
        <v>90</v>
      </c>
      <c r="I56" s="2">
        <v>15</v>
      </c>
      <c r="J56" s="2">
        <v>0.25</v>
      </c>
      <c r="K56" s="2" t="s">
        <v>18</v>
      </c>
      <c r="L56" s="2" t="s">
        <v>19</v>
      </c>
      <c r="M56" s="2"/>
      <c r="N56" s="9">
        <v>140</v>
      </c>
      <c r="O56" s="2">
        <v>13</v>
      </c>
      <c r="P56" s="2">
        <v>0.25</v>
      </c>
      <c r="Q56" s="2" t="s">
        <v>18</v>
      </c>
      <c r="R56" s="2" t="s">
        <v>19</v>
      </c>
    </row>
    <row r="57" spans="1:19" x14ac:dyDescent="0.25">
      <c r="A57" s="2">
        <v>45</v>
      </c>
      <c r="B57" s="4">
        <v>70</v>
      </c>
      <c r="C57" s="2">
        <v>15</v>
      </c>
      <c r="D57" s="2">
        <v>0.25</v>
      </c>
      <c r="E57" s="2" t="s">
        <v>20</v>
      </c>
      <c r="F57" s="2" t="s">
        <v>17</v>
      </c>
      <c r="G57" s="2"/>
      <c r="H57" s="4">
        <v>90</v>
      </c>
      <c r="I57" s="2">
        <v>15</v>
      </c>
      <c r="J57" s="2">
        <v>0.25</v>
      </c>
      <c r="K57" s="2" t="s">
        <v>20</v>
      </c>
      <c r="L57" s="2" t="s">
        <v>17</v>
      </c>
      <c r="M57" s="2"/>
      <c r="N57" s="9">
        <v>140</v>
      </c>
      <c r="O57" s="2">
        <v>13</v>
      </c>
      <c r="P57" s="2">
        <v>0.25</v>
      </c>
      <c r="Q57" s="2" t="s">
        <v>20</v>
      </c>
      <c r="R57" s="2" t="s">
        <v>17</v>
      </c>
    </row>
    <row r="58" spans="1:19" x14ac:dyDescent="0.25">
      <c r="A58" s="2">
        <v>46</v>
      </c>
      <c r="B58" s="4">
        <v>70</v>
      </c>
      <c r="C58" s="2">
        <v>15</v>
      </c>
      <c r="D58" s="2">
        <v>0.25</v>
      </c>
      <c r="E58" s="2" t="s">
        <v>20</v>
      </c>
      <c r="F58" s="2" t="s">
        <v>19</v>
      </c>
      <c r="G58" s="2"/>
      <c r="H58" s="4">
        <v>90</v>
      </c>
      <c r="I58" s="2">
        <v>15</v>
      </c>
      <c r="J58" s="2">
        <v>0.25</v>
      </c>
      <c r="K58" s="2" t="s">
        <v>20</v>
      </c>
      <c r="L58" s="2" t="s">
        <v>19</v>
      </c>
      <c r="M58" s="2"/>
      <c r="N58" s="9">
        <v>140</v>
      </c>
      <c r="O58" s="2">
        <v>13</v>
      </c>
      <c r="P58" s="2">
        <v>0.25</v>
      </c>
      <c r="Q58" s="2" t="s">
        <v>20</v>
      </c>
      <c r="R58" s="2" t="s">
        <v>19</v>
      </c>
    </row>
    <row r="59" spans="1:19" x14ac:dyDescent="0.25">
      <c r="A59" s="2">
        <v>47</v>
      </c>
      <c r="B59" s="4">
        <v>70</v>
      </c>
      <c r="C59" s="2">
        <v>15</v>
      </c>
      <c r="D59" s="2">
        <v>0.25</v>
      </c>
      <c r="E59" s="2" t="s">
        <v>21</v>
      </c>
      <c r="F59" s="2" t="s">
        <v>17</v>
      </c>
      <c r="G59" s="2"/>
      <c r="H59" s="4">
        <v>90</v>
      </c>
      <c r="I59" s="2">
        <v>15</v>
      </c>
      <c r="J59" s="2">
        <v>0.25</v>
      </c>
      <c r="K59" s="2" t="s">
        <v>21</v>
      </c>
      <c r="L59" s="2" t="s">
        <v>17</v>
      </c>
      <c r="M59" s="2"/>
      <c r="N59" s="9">
        <v>140</v>
      </c>
      <c r="O59" s="2">
        <v>13</v>
      </c>
      <c r="P59" s="2">
        <v>0.25</v>
      </c>
      <c r="Q59" s="2" t="s">
        <v>21</v>
      </c>
      <c r="R59" s="2" t="s">
        <v>17</v>
      </c>
    </row>
    <row r="60" spans="1:19" x14ac:dyDescent="0.25">
      <c r="A60" s="2">
        <v>48</v>
      </c>
      <c r="B60" s="4">
        <v>70</v>
      </c>
      <c r="C60" s="2">
        <v>15</v>
      </c>
      <c r="D60" s="2">
        <v>0.25</v>
      </c>
      <c r="E60" s="2" t="s">
        <v>21</v>
      </c>
      <c r="F60" s="2" t="s">
        <v>19</v>
      </c>
      <c r="G60" s="2"/>
      <c r="H60" s="4">
        <v>90</v>
      </c>
      <c r="I60" s="2">
        <v>15</v>
      </c>
      <c r="J60" s="2">
        <v>0.25</v>
      </c>
      <c r="K60" s="2" t="s">
        <v>21</v>
      </c>
      <c r="L60" s="2" t="s">
        <v>19</v>
      </c>
      <c r="M60" s="2"/>
      <c r="N60" s="9">
        <v>140</v>
      </c>
      <c r="O60" s="2">
        <v>13</v>
      </c>
      <c r="P60" s="2">
        <v>0.25</v>
      </c>
      <c r="Q60" s="2" t="s">
        <v>21</v>
      </c>
      <c r="R60" s="2" t="s">
        <v>19</v>
      </c>
    </row>
    <row r="61" spans="1:19" x14ac:dyDescent="0.25">
      <c r="B61" s="4"/>
      <c r="O61" s="2"/>
    </row>
    <row r="62" spans="1:19" x14ac:dyDescent="0.25">
      <c r="B62" s="4"/>
      <c r="O62" s="2"/>
    </row>
    <row r="64" spans="1:19" s="14" customFormat="1" ht="54" customHeight="1" x14ac:dyDescent="0.25">
      <c r="C64" s="15" t="s">
        <v>26</v>
      </c>
      <c r="D64" s="15" t="s">
        <v>27</v>
      </c>
      <c r="E64" s="15" t="s">
        <v>28</v>
      </c>
      <c r="F64" s="15" t="s">
        <v>31</v>
      </c>
      <c r="G64" s="15" t="s">
        <v>29</v>
      </c>
      <c r="H64" s="15" t="s">
        <v>30</v>
      </c>
      <c r="I64" s="15">
        <v>1</v>
      </c>
      <c r="J64" s="15">
        <v>2</v>
      </c>
      <c r="K64" s="15"/>
      <c r="L64" s="15"/>
      <c r="M64" s="15"/>
    </row>
    <row r="65" spans="3:18" x14ac:dyDescent="0.25">
      <c r="C65" s="13"/>
      <c r="D65" s="13"/>
      <c r="E65" s="13"/>
      <c r="F65" s="13"/>
      <c r="G65" s="13"/>
      <c r="H65" s="13"/>
      <c r="I65" s="13">
        <f>2*(D66/H66)*(F66*G66/3.14)^0.5</f>
        <v>1.1286652959662007</v>
      </c>
      <c r="J65" s="13"/>
      <c r="K65" s="13"/>
      <c r="L65" s="13"/>
      <c r="M65" s="13"/>
    </row>
    <row r="66" spans="3:18" x14ac:dyDescent="0.25">
      <c r="C66" s="13">
        <v>1</v>
      </c>
      <c r="D66" s="13">
        <v>1</v>
      </c>
      <c r="E66" s="13">
        <v>1</v>
      </c>
      <c r="F66" s="13">
        <v>1</v>
      </c>
      <c r="G66" s="13">
        <v>1</v>
      </c>
      <c r="H66" s="13">
        <v>1</v>
      </c>
      <c r="I66" s="13">
        <f t="shared" ref="I66:I67" si="0">2*(D67/H67)*(F67*G67/3.14)^0.5</f>
        <v>8.0115044009888593E-3</v>
      </c>
      <c r="J66" s="13"/>
      <c r="K66" s="13"/>
      <c r="L66" s="13"/>
      <c r="M66" s="13"/>
    </row>
    <row r="67" spans="3:18" x14ac:dyDescent="0.25">
      <c r="C67" s="13"/>
      <c r="D67" s="13">
        <v>17.68</v>
      </c>
      <c r="E67" s="13"/>
      <c r="F67" s="13">
        <v>0.06</v>
      </c>
      <c r="G67" s="13">
        <v>3.3099999999999997E-2</v>
      </c>
      <c r="H67" s="13">
        <v>111</v>
      </c>
      <c r="I67" s="13">
        <f t="shared" si="0"/>
        <v>0.13763600614108709</v>
      </c>
    </row>
    <row r="68" spans="3:18" x14ac:dyDescent="0.25">
      <c r="D68" s="16">
        <v>16.2485376316131</v>
      </c>
      <c r="F68" s="16">
        <v>7.4999999999999997E-2</v>
      </c>
      <c r="G68" s="16">
        <v>111.897031539888</v>
      </c>
      <c r="H68">
        <v>386</v>
      </c>
    </row>
    <row r="77" spans="3:18" x14ac:dyDescent="0.25">
      <c r="F77" s="1"/>
      <c r="L77" s="1"/>
      <c r="R77" s="1"/>
    </row>
    <row r="78" spans="3:18" x14ac:dyDescent="0.25">
      <c r="F78" s="1"/>
      <c r="L78" s="1"/>
      <c r="R78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0"/>
  <sheetViews>
    <sheetView workbookViewId="0">
      <selection activeCell="M13" sqref="M13:Q13"/>
    </sheetView>
  </sheetViews>
  <sheetFormatPr defaultRowHeight="15" x14ac:dyDescent="0.25"/>
  <sheetData>
    <row r="2" spans="1:19" x14ac:dyDescent="0.25">
      <c r="A2" s="2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25">
      <c r="A3" s="2" t="s">
        <v>79</v>
      </c>
      <c r="B3" s="2"/>
      <c r="C3" s="7" t="s">
        <v>85</v>
      </c>
      <c r="D3" s="2"/>
      <c r="E3" s="2"/>
      <c r="F3" s="2"/>
      <c r="G3" s="2"/>
      <c r="H3" s="2"/>
      <c r="I3" s="7" t="s">
        <v>85</v>
      </c>
      <c r="J3" s="2"/>
      <c r="K3" s="2"/>
      <c r="L3" s="2"/>
      <c r="M3" s="2"/>
      <c r="N3" s="2"/>
      <c r="O3" s="7" t="s">
        <v>85</v>
      </c>
      <c r="P3" s="2"/>
      <c r="Q3" s="2"/>
      <c r="R3" s="2"/>
    </row>
    <row r="4" spans="1:19" x14ac:dyDescent="0.25">
      <c r="A4" s="19">
        <v>80</v>
      </c>
      <c r="B4" s="19">
        <v>8</v>
      </c>
      <c r="C4" s="19">
        <v>0.5</v>
      </c>
      <c r="D4" s="19" t="s">
        <v>16</v>
      </c>
      <c r="E4" s="20" t="s">
        <v>81</v>
      </c>
      <c r="F4" s="7" t="s">
        <v>85</v>
      </c>
      <c r="G4" s="19">
        <v>100</v>
      </c>
      <c r="H4" s="19">
        <v>8</v>
      </c>
      <c r="I4" s="19">
        <v>0.5</v>
      </c>
      <c r="J4" s="19" t="s">
        <v>16</v>
      </c>
      <c r="K4" s="20" t="s">
        <v>81</v>
      </c>
      <c r="L4" s="7" t="s">
        <v>85</v>
      </c>
      <c r="M4" s="19">
        <v>140</v>
      </c>
      <c r="N4" s="19">
        <v>8</v>
      </c>
      <c r="O4" s="19">
        <v>0.5</v>
      </c>
      <c r="P4" s="19" t="s">
        <v>16</v>
      </c>
      <c r="Q4" s="20" t="s">
        <v>81</v>
      </c>
      <c r="R4" s="7" t="s">
        <v>85</v>
      </c>
    </row>
    <row r="5" spans="1:19" x14ac:dyDescent="0.25">
      <c r="A5" s="19">
        <v>80</v>
      </c>
      <c r="B5" s="19">
        <v>8</v>
      </c>
      <c r="C5" s="19">
        <v>0.5</v>
      </c>
      <c r="D5" s="19" t="s">
        <v>16</v>
      </c>
      <c r="E5" s="20" t="s">
        <v>82</v>
      </c>
      <c r="F5" s="7" t="s">
        <v>85</v>
      </c>
      <c r="G5" s="19">
        <v>100</v>
      </c>
      <c r="H5" s="19">
        <v>8</v>
      </c>
      <c r="I5" s="19">
        <v>0.5</v>
      </c>
      <c r="J5" s="19" t="s">
        <v>16</v>
      </c>
      <c r="K5" s="20" t="s">
        <v>82</v>
      </c>
      <c r="L5" s="7" t="s">
        <v>85</v>
      </c>
      <c r="M5" s="19">
        <v>140</v>
      </c>
      <c r="N5" s="19">
        <v>8</v>
      </c>
      <c r="O5" s="19">
        <v>0.5</v>
      </c>
      <c r="P5" s="19" t="s">
        <v>16</v>
      </c>
      <c r="Q5" s="20" t="s">
        <v>82</v>
      </c>
      <c r="R5" s="7" t="s">
        <v>85</v>
      </c>
    </row>
    <row r="6" spans="1:19" x14ac:dyDescent="0.25">
      <c r="A6" s="19">
        <v>80</v>
      </c>
      <c r="B6" s="19">
        <v>8</v>
      </c>
      <c r="C6" s="19">
        <v>0.5</v>
      </c>
      <c r="D6" s="19" t="s">
        <v>16</v>
      </c>
      <c r="E6" s="20" t="s">
        <v>83</v>
      </c>
      <c r="F6" s="7" t="s">
        <v>85</v>
      </c>
      <c r="G6" s="19">
        <v>100</v>
      </c>
      <c r="H6" s="19">
        <v>8</v>
      </c>
      <c r="I6" s="19">
        <v>0.5</v>
      </c>
      <c r="J6" s="19" t="s">
        <v>16</v>
      </c>
      <c r="K6" s="20" t="s">
        <v>83</v>
      </c>
      <c r="L6" s="7" t="s">
        <v>85</v>
      </c>
      <c r="M6" s="19">
        <v>140</v>
      </c>
      <c r="N6" s="19">
        <v>8</v>
      </c>
      <c r="O6" s="19">
        <v>0.5</v>
      </c>
      <c r="P6" s="19" t="s">
        <v>16</v>
      </c>
      <c r="Q6" s="20" t="s">
        <v>83</v>
      </c>
      <c r="R6" s="7" t="s">
        <v>85</v>
      </c>
    </row>
    <row r="7" spans="1:19" x14ac:dyDescent="0.25">
      <c r="A7" s="19">
        <v>80</v>
      </c>
      <c r="B7" s="19">
        <v>8</v>
      </c>
      <c r="C7" s="19">
        <v>0.5</v>
      </c>
      <c r="D7" s="19" t="s">
        <v>16</v>
      </c>
      <c r="E7" s="20" t="s">
        <v>84</v>
      </c>
      <c r="F7" s="7" t="s">
        <v>85</v>
      </c>
      <c r="G7" s="19">
        <v>100</v>
      </c>
      <c r="H7" s="19">
        <v>8</v>
      </c>
      <c r="I7" s="19">
        <v>0.5</v>
      </c>
      <c r="J7" s="19" t="s">
        <v>16</v>
      </c>
      <c r="K7" s="20" t="s">
        <v>84</v>
      </c>
      <c r="L7" s="7" t="s">
        <v>85</v>
      </c>
      <c r="M7" s="19">
        <v>140</v>
      </c>
      <c r="N7" s="19">
        <v>8</v>
      </c>
      <c r="O7" s="19">
        <v>0.5</v>
      </c>
      <c r="P7" s="19" t="s">
        <v>16</v>
      </c>
      <c r="Q7" s="20" t="s">
        <v>84</v>
      </c>
      <c r="R7" s="7" t="s">
        <v>85</v>
      </c>
    </row>
    <row r="8" spans="1:1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x14ac:dyDescent="0.25">
      <c r="A9" s="2" t="s">
        <v>12</v>
      </c>
      <c r="B9" s="2"/>
      <c r="C9" s="2"/>
      <c r="D9" s="2"/>
      <c r="E9" s="2"/>
      <c r="F9" s="2"/>
      <c r="G9" s="2"/>
      <c r="H9" s="2"/>
      <c r="I9" s="7" t="s">
        <v>22</v>
      </c>
      <c r="J9" s="2"/>
      <c r="K9" s="2"/>
      <c r="L9" s="2"/>
      <c r="M9" s="2"/>
      <c r="N9" s="21"/>
      <c r="O9" s="7" t="s">
        <v>22</v>
      </c>
      <c r="P9" s="2"/>
      <c r="Q9" s="2"/>
      <c r="R9" s="2"/>
    </row>
    <row r="10" spans="1:19" x14ac:dyDescent="0.25">
      <c r="A10" s="19">
        <v>140</v>
      </c>
      <c r="B10" s="19">
        <v>8</v>
      </c>
      <c r="C10" s="19">
        <v>0.5</v>
      </c>
      <c r="D10" s="19" t="s">
        <v>16</v>
      </c>
      <c r="E10" s="20" t="s">
        <v>83</v>
      </c>
      <c r="F10" s="7"/>
      <c r="G10" s="22">
        <v>140</v>
      </c>
      <c r="H10" s="22">
        <v>10</v>
      </c>
      <c r="I10" s="22">
        <v>0.5</v>
      </c>
      <c r="J10" s="22" t="s">
        <v>16</v>
      </c>
      <c r="K10" s="23" t="s">
        <v>83</v>
      </c>
      <c r="L10" s="2" t="s">
        <v>89</v>
      </c>
      <c r="M10" s="22">
        <v>140</v>
      </c>
      <c r="N10" s="22">
        <v>13</v>
      </c>
      <c r="O10" s="22">
        <v>0.5</v>
      </c>
      <c r="P10" s="22" t="s">
        <v>16</v>
      </c>
      <c r="Q10" s="23" t="s">
        <v>83</v>
      </c>
      <c r="R10" s="2" t="s">
        <v>89</v>
      </c>
      <c r="S10">
        <v>1</v>
      </c>
    </row>
    <row r="11" spans="1:1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9" x14ac:dyDescent="0.25">
      <c r="A12" s="2" t="s">
        <v>86</v>
      </c>
      <c r="B12" s="2"/>
      <c r="C12" s="2"/>
      <c r="D12" s="2"/>
      <c r="E12" s="2"/>
      <c r="F12" s="2"/>
      <c r="G12" s="2"/>
      <c r="H12" s="2"/>
      <c r="I12" s="7" t="s">
        <v>22</v>
      </c>
      <c r="J12" s="2"/>
      <c r="K12" s="2"/>
      <c r="L12" s="2"/>
      <c r="M12" s="2"/>
      <c r="N12" s="2"/>
      <c r="O12" s="7" t="s">
        <v>22</v>
      </c>
      <c r="P12" s="2"/>
      <c r="Q12" s="2"/>
      <c r="R12" s="2"/>
    </row>
    <row r="13" spans="1:19" x14ac:dyDescent="0.25">
      <c r="A13" s="22">
        <v>140</v>
      </c>
      <c r="B13" s="22">
        <v>10</v>
      </c>
      <c r="C13" s="22">
        <v>0.5</v>
      </c>
      <c r="D13" s="22" t="s">
        <v>16</v>
      </c>
      <c r="E13" s="23" t="s">
        <v>83</v>
      </c>
      <c r="F13" s="2"/>
      <c r="G13" s="24">
        <v>140</v>
      </c>
      <c r="H13" s="24">
        <v>10</v>
      </c>
      <c r="I13" s="24">
        <v>0.25</v>
      </c>
      <c r="J13" s="24" t="s">
        <v>60</v>
      </c>
      <c r="K13" s="25" t="s">
        <v>83</v>
      </c>
      <c r="L13" s="2" t="s">
        <v>89</v>
      </c>
      <c r="M13" s="24">
        <v>140</v>
      </c>
      <c r="N13" s="24">
        <v>10</v>
      </c>
      <c r="O13" s="24">
        <v>0.6</v>
      </c>
      <c r="P13" s="24" t="s">
        <v>16</v>
      </c>
      <c r="Q13" s="25" t="s">
        <v>83</v>
      </c>
      <c r="R13" s="2" t="s">
        <v>90</v>
      </c>
    </row>
    <row r="14" spans="1:1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9" x14ac:dyDescent="0.25">
      <c r="A15" s="2" t="s">
        <v>87</v>
      </c>
      <c r="B15" s="2"/>
      <c r="C15" s="7" t="s">
        <v>22</v>
      </c>
      <c r="D15" s="2"/>
      <c r="E15" s="2"/>
      <c r="F15" s="2"/>
      <c r="G15" s="2"/>
      <c r="H15" s="2"/>
      <c r="I15" s="7" t="s">
        <v>22</v>
      </c>
      <c r="J15" s="2"/>
      <c r="K15" s="2"/>
      <c r="L15" s="2"/>
      <c r="M15" s="2"/>
      <c r="N15" s="2"/>
      <c r="O15" s="2"/>
      <c r="P15" s="2"/>
      <c r="Q15" s="2"/>
      <c r="R15" s="2"/>
    </row>
    <row r="16" spans="1:19" x14ac:dyDescent="0.25">
      <c r="A16" s="26">
        <v>170</v>
      </c>
      <c r="B16" s="26">
        <v>10</v>
      </c>
      <c r="C16" s="26">
        <v>0.5</v>
      </c>
      <c r="D16" s="26">
        <v>3</v>
      </c>
      <c r="E16" s="26" t="s">
        <v>16</v>
      </c>
      <c r="F16" s="21" t="s">
        <v>89</v>
      </c>
      <c r="G16" s="26">
        <v>170</v>
      </c>
      <c r="H16" s="26">
        <v>10</v>
      </c>
      <c r="I16" s="26">
        <v>0.5</v>
      </c>
      <c r="J16" s="26">
        <v>3</v>
      </c>
      <c r="K16" s="26" t="s">
        <v>18</v>
      </c>
      <c r="L16" s="21" t="s">
        <v>89</v>
      </c>
      <c r="M16" s="26">
        <v>170</v>
      </c>
      <c r="N16" s="26">
        <v>10</v>
      </c>
      <c r="O16" s="26">
        <v>0.5</v>
      </c>
      <c r="P16" s="26">
        <v>3</v>
      </c>
      <c r="Q16" s="26" t="s">
        <v>88</v>
      </c>
      <c r="R16" s="2" t="s">
        <v>90</v>
      </c>
    </row>
    <row r="18" spans="4:8" x14ac:dyDescent="0.25">
      <c r="H18">
        <v>2</v>
      </c>
    </row>
    <row r="20" spans="4:8" x14ac:dyDescent="0.25">
      <c r="D20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29"/>
  <sheetViews>
    <sheetView topLeftCell="A4" zoomScale="70" zoomScaleNormal="70" workbookViewId="0">
      <selection activeCell="H29" sqref="H29"/>
    </sheetView>
  </sheetViews>
  <sheetFormatPr defaultRowHeight="15" x14ac:dyDescent="0.25"/>
  <cols>
    <col min="2" max="2" width="16.7109375" bestFit="1" customWidth="1"/>
    <col min="12" max="12" width="27.5703125" bestFit="1" customWidth="1"/>
  </cols>
  <sheetData>
    <row r="3" spans="1:13" x14ac:dyDescent="0.25">
      <c r="A3" t="s">
        <v>91</v>
      </c>
    </row>
    <row r="4" spans="1:13" ht="15.75" thickBot="1" x14ac:dyDescent="0.3"/>
    <row r="5" spans="1:13" x14ac:dyDescent="0.25">
      <c r="A5" s="35" t="s">
        <v>92</v>
      </c>
      <c r="B5" s="33" t="s">
        <v>94</v>
      </c>
      <c r="C5" s="53" t="s">
        <v>98</v>
      </c>
      <c r="D5" s="53"/>
      <c r="E5" s="53"/>
      <c r="F5" s="53"/>
      <c r="G5" s="53"/>
      <c r="H5" s="53"/>
      <c r="I5" s="27"/>
    </row>
    <row r="6" spans="1:13" x14ac:dyDescent="0.25">
      <c r="A6" s="28"/>
      <c r="B6" s="2"/>
      <c r="C6" s="2"/>
      <c r="D6" s="2"/>
      <c r="E6" s="2"/>
      <c r="F6" s="2"/>
      <c r="G6" s="2"/>
      <c r="H6" s="2"/>
      <c r="I6" s="29"/>
    </row>
    <row r="7" spans="1:13" x14ac:dyDescent="0.25">
      <c r="A7" s="36">
        <v>1</v>
      </c>
      <c r="B7" s="2" t="s">
        <v>81</v>
      </c>
      <c r="C7" s="2">
        <v>80</v>
      </c>
      <c r="D7" s="37" t="s">
        <v>93</v>
      </c>
      <c r="E7" s="2">
        <v>100</v>
      </c>
      <c r="F7" s="37" t="s">
        <v>93</v>
      </c>
      <c r="G7" s="2">
        <v>140</v>
      </c>
      <c r="H7" s="2"/>
      <c r="I7" s="29"/>
    </row>
    <row r="8" spans="1:13" x14ac:dyDescent="0.25">
      <c r="A8" s="36">
        <v>2</v>
      </c>
      <c r="B8" s="2" t="s">
        <v>82</v>
      </c>
      <c r="C8" s="2">
        <v>80</v>
      </c>
      <c r="D8" s="37" t="s">
        <v>93</v>
      </c>
      <c r="E8" s="2">
        <v>100</v>
      </c>
      <c r="F8" s="37" t="s">
        <v>93</v>
      </c>
      <c r="G8" s="2">
        <v>140</v>
      </c>
      <c r="H8" s="2"/>
      <c r="I8" s="29"/>
    </row>
    <row r="9" spans="1:13" x14ac:dyDescent="0.25">
      <c r="A9" s="36">
        <v>3</v>
      </c>
      <c r="B9" s="2" t="s">
        <v>83</v>
      </c>
      <c r="C9" s="2">
        <v>80</v>
      </c>
      <c r="D9" s="37" t="s">
        <v>93</v>
      </c>
      <c r="E9" s="2">
        <v>100</v>
      </c>
      <c r="F9" s="37" t="s">
        <v>93</v>
      </c>
      <c r="G9" s="2">
        <v>140</v>
      </c>
      <c r="H9" s="2"/>
      <c r="I9" s="29"/>
    </row>
    <row r="10" spans="1:13" x14ac:dyDescent="0.25">
      <c r="A10" s="36">
        <v>4</v>
      </c>
      <c r="B10" s="2" t="s">
        <v>84</v>
      </c>
      <c r="C10" s="2">
        <v>80</v>
      </c>
      <c r="D10" s="37" t="s">
        <v>93</v>
      </c>
      <c r="E10" s="2">
        <v>100</v>
      </c>
      <c r="F10" s="37" t="s">
        <v>93</v>
      </c>
      <c r="G10" s="2">
        <v>140</v>
      </c>
      <c r="H10" s="2"/>
      <c r="I10" s="29"/>
    </row>
    <row r="11" spans="1:13" x14ac:dyDescent="0.25">
      <c r="A11" s="28"/>
      <c r="B11" s="2"/>
      <c r="C11" s="2"/>
      <c r="D11" s="2"/>
      <c r="E11" s="2"/>
      <c r="F11" s="2"/>
      <c r="G11" s="2"/>
      <c r="H11" s="2"/>
      <c r="I11" s="29"/>
    </row>
    <row r="12" spans="1:13" x14ac:dyDescent="0.25">
      <c r="A12" s="28"/>
      <c r="B12" s="34" t="s">
        <v>95</v>
      </c>
      <c r="C12" s="51" t="s">
        <v>98</v>
      </c>
      <c r="D12" s="51"/>
      <c r="E12" s="51"/>
      <c r="F12" s="51"/>
      <c r="G12" s="51"/>
      <c r="H12" s="51"/>
      <c r="I12" s="29"/>
      <c r="M12" s="52"/>
    </row>
    <row r="13" spans="1:13" x14ac:dyDescent="0.25">
      <c r="A13" s="28"/>
      <c r="B13" s="2"/>
      <c r="C13" s="2"/>
      <c r="D13" s="2"/>
      <c r="E13" s="2"/>
      <c r="F13" s="2"/>
      <c r="G13" s="2"/>
      <c r="H13" s="2"/>
      <c r="I13" s="29"/>
      <c r="M13" s="52"/>
    </row>
    <row r="14" spans="1:13" x14ac:dyDescent="0.25">
      <c r="A14" s="36">
        <v>5</v>
      </c>
      <c r="B14" s="2">
        <v>80</v>
      </c>
      <c r="C14" s="2" t="s">
        <v>96</v>
      </c>
      <c r="D14" s="37" t="s">
        <v>93</v>
      </c>
      <c r="E14" s="2" t="s">
        <v>82</v>
      </c>
      <c r="F14" s="37" t="s">
        <v>93</v>
      </c>
      <c r="G14" s="2" t="s">
        <v>83</v>
      </c>
      <c r="H14" s="37" t="s">
        <v>93</v>
      </c>
      <c r="I14" s="29" t="s">
        <v>84</v>
      </c>
      <c r="M14" s="52"/>
    </row>
    <row r="15" spans="1:13" x14ac:dyDescent="0.25">
      <c r="A15" s="36">
        <v>6</v>
      </c>
      <c r="B15" s="2">
        <v>100</v>
      </c>
      <c r="C15" s="2" t="s">
        <v>96</v>
      </c>
      <c r="D15" s="37" t="s">
        <v>93</v>
      </c>
      <c r="E15" s="2" t="s">
        <v>82</v>
      </c>
      <c r="F15" s="37" t="s">
        <v>93</v>
      </c>
      <c r="G15" s="2" t="s">
        <v>83</v>
      </c>
      <c r="H15" s="37" t="s">
        <v>93</v>
      </c>
      <c r="I15" s="29" t="s">
        <v>84</v>
      </c>
    </row>
    <row r="16" spans="1:13" x14ac:dyDescent="0.25">
      <c r="A16" s="36">
        <v>7</v>
      </c>
      <c r="B16" s="2">
        <v>140</v>
      </c>
      <c r="C16" s="2" t="s">
        <v>96</v>
      </c>
      <c r="D16" s="37" t="s">
        <v>93</v>
      </c>
      <c r="E16" s="2" t="s">
        <v>82</v>
      </c>
      <c r="F16" s="37" t="s">
        <v>93</v>
      </c>
      <c r="G16" s="2" t="s">
        <v>83</v>
      </c>
      <c r="H16" s="37" t="s">
        <v>93</v>
      </c>
      <c r="I16" s="29" t="s">
        <v>84</v>
      </c>
    </row>
    <row r="17" spans="1:14" x14ac:dyDescent="0.25">
      <c r="A17" s="28"/>
      <c r="B17" s="2"/>
      <c r="C17" s="2"/>
      <c r="D17" s="2"/>
      <c r="E17" s="2"/>
      <c r="F17" s="2"/>
      <c r="G17" s="2"/>
      <c r="H17" s="2"/>
      <c r="I17" s="29"/>
    </row>
    <row r="18" spans="1:14" x14ac:dyDescent="0.25">
      <c r="A18" s="28"/>
      <c r="B18" s="34" t="s">
        <v>97</v>
      </c>
      <c r="C18" s="51" t="s">
        <v>106</v>
      </c>
      <c r="D18" s="51"/>
      <c r="E18" s="51"/>
      <c r="F18" s="51"/>
      <c r="G18" s="51"/>
      <c r="H18" s="51"/>
      <c r="I18" s="29"/>
      <c r="M18" s="2"/>
    </row>
    <row r="19" spans="1:14" x14ac:dyDescent="0.25">
      <c r="A19" s="28"/>
      <c r="B19" s="2"/>
      <c r="C19" s="2"/>
      <c r="D19" s="2"/>
      <c r="E19" s="2"/>
      <c r="F19" s="2"/>
      <c r="G19" s="2"/>
      <c r="H19" s="2"/>
      <c r="I19" s="29"/>
      <c r="N19" t="s">
        <v>108</v>
      </c>
    </row>
    <row r="20" spans="1:14" x14ac:dyDescent="0.25">
      <c r="A20" s="36">
        <v>8</v>
      </c>
      <c r="B20" s="2"/>
      <c r="C20" s="2" t="s">
        <v>99</v>
      </c>
      <c r="D20" s="37" t="s">
        <v>93</v>
      </c>
      <c r="E20" s="2" t="s">
        <v>100</v>
      </c>
      <c r="F20" s="37" t="s">
        <v>93</v>
      </c>
      <c r="G20" s="2" t="s">
        <v>101</v>
      </c>
      <c r="H20" s="2"/>
      <c r="I20" s="29"/>
    </row>
    <row r="21" spans="1:14" x14ac:dyDescent="0.25">
      <c r="A21" s="28"/>
      <c r="B21" s="2"/>
      <c r="C21" s="2"/>
      <c r="D21" s="2"/>
      <c r="E21" s="2"/>
      <c r="F21" s="2"/>
      <c r="G21" s="2"/>
      <c r="H21" s="2"/>
      <c r="I21" s="29"/>
    </row>
    <row r="22" spans="1:14" x14ac:dyDescent="0.25">
      <c r="A22" s="28"/>
      <c r="B22" s="34" t="s">
        <v>102</v>
      </c>
      <c r="C22" s="51" t="s">
        <v>107</v>
      </c>
      <c r="D22" s="51"/>
      <c r="E22" s="51"/>
      <c r="F22" s="51"/>
      <c r="G22" s="51"/>
      <c r="H22" s="51"/>
      <c r="I22" s="29"/>
    </row>
    <row r="23" spans="1:14" x14ac:dyDescent="0.25">
      <c r="A23" s="28"/>
      <c r="B23" s="2"/>
      <c r="C23" s="2"/>
      <c r="D23" s="2"/>
      <c r="E23" s="2"/>
      <c r="F23" s="2"/>
      <c r="G23" s="2"/>
      <c r="H23" s="2"/>
      <c r="I23" s="29"/>
    </row>
    <row r="24" spans="1:14" x14ac:dyDescent="0.25">
      <c r="A24" s="36">
        <v>9</v>
      </c>
      <c r="B24" s="2"/>
      <c r="C24" s="2">
        <v>0.25</v>
      </c>
      <c r="D24" s="37" t="s">
        <v>93</v>
      </c>
      <c r="E24" s="2">
        <v>0.5</v>
      </c>
      <c r="F24" s="37" t="s">
        <v>93</v>
      </c>
      <c r="G24" s="2">
        <v>0.6</v>
      </c>
      <c r="H24" s="2"/>
      <c r="I24" s="29"/>
    </row>
    <row r="25" spans="1:14" x14ac:dyDescent="0.25">
      <c r="A25" s="28"/>
      <c r="B25" s="2"/>
      <c r="C25" s="2"/>
      <c r="D25" s="2"/>
      <c r="E25" s="2"/>
      <c r="F25" s="2"/>
      <c r="G25" s="2"/>
      <c r="H25" s="2"/>
      <c r="I25" s="29"/>
    </row>
    <row r="26" spans="1:14" x14ac:dyDescent="0.25">
      <c r="A26" s="28"/>
      <c r="B26" s="34" t="s">
        <v>103</v>
      </c>
      <c r="C26" s="51" t="s">
        <v>199</v>
      </c>
      <c r="D26" s="51"/>
      <c r="E26" s="51"/>
      <c r="F26" s="51"/>
      <c r="G26" s="51"/>
      <c r="H26" s="51"/>
      <c r="I26" s="29"/>
    </row>
    <row r="27" spans="1:14" x14ac:dyDescent="0.25">
      <c r="A27" s="28"/>
      <c r="B27" s="2"/>
      <c r="C27" s="2"/>
      <c r="D27" s="2"/>
      <c r="E27" s="2"/>
      <c r="F27" s="2"/>
      <c r="G27" s="2"/>
      <c r="H27" s="2"/>
      <c r="I27" s="29"/>
    </row>
    <row r="28" spans="1:14" x14ac:dyDescent="0.25">
      <c r="A28" s="36">
        <v>10</v>
      </c>
      <c r="B28" s="2"/>
      <c r="C28" s="2" t="s">
        <v>104</v>
      </c>
      <c r="D28" s="37" t="s">
        <v>93</v>
      </c>
      <c r="E28" s="2" t="s">
        <v>105</v>
      </c>
      <c r="F28" s="37" t="s">
        <v>93</v>
      </c>
      <c r="G28" s="2" t="s">
        <v>72</v>
      </c>
      <c r="H28" s="2"/>
      <c r="I28" s="29"/>
    </row>
    <row r="29" spans="1:14" ht="15.75" thickBot="1" x14ac:dyDescent="0.3">
      <c r="A29" s="30"/>
      <c r="B29" s="31"/>
      <c r="C29" s="31"/>
      <c r="D29" s="31"/>
      <c r="E29" s="31"/>
      <c r="F29" s="31"/>
      <c r="G29" s="31"/>
      <c r="H29" s="31"/>
      <c r="I29" s="32"/>
    </row>
  </sheetData>
  <mergeCells count="6">
    <mergeCell ref="C26:H26"/>
    <mergeCell ref="M12:M14"/>
    <mergeCell ref="C5:H5"/>
    <mergeCell ref="C12:H12"/>
    <mergeCell ref="C18:H18"/>
    <mergeCell ref="C22:H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2"/>
  <sheetViews>
    <sheetView topLeftCell="A52" zoomScaleNormal="100" workbookViewId="0">
      <selection activeCell="P66" sqref="P66"/>
    </sheetView>
  </sheetViews>
  <sheetFormatPr defaultRowHeight="15" x14ac:dyDescent="0.25"/>
  <cols>
    <col min="1" max="1" width="11" customWidth="1"/>
    <col min="2" max="2" width="12.42578125" customWidth="1"/>
    <col min="3" max="3" width="13.5703125" bestFit="1" customWidth="1"/>
    <col min="4" max="4" width="15.28515625" customWidth="1"/>
  </cols>
  <sheetData>
    <row r="1" spans="1:17" x14ac:dyDescent="0.25">
      <c r="A1" s="54" t="s">
        <v>109</v>
      </c>
      <c r="B1" s="54"/>
      <c r="C1" s="54"/>
      <c r="D1" s="7"/>
    </row>
    <row r="2" spans="1:17" x14ac:dyDescent="0.25">
      <c r="A2" s="7" t="s">
        <v>137</v>
      </c>
      <c r="B2" s="39" t="s">
        <v>132</v>
      </c>
      <c r="C2" s="39" t="s">
        <v>129</v>
      </c>
      <c r="D2" s="39" t="s">
        <v>130</v>
      </c>
    </row>
    <row r="3" spans="1:17" x14ac:dyDescent="0.25">
      <c r="A3" s="7">
        <v>1</v>
      </c>
      <c r="B3" s="7" t="s">
        <v>110</v>
      </c>
      <c r="C3" s="7">
        <v>21.8</v>
      </c>
      <c r="D3" s="7">
        <v>6.2</v>
      </c>
      <c r="H3" s="2"/>
      <c r="I3" s="2" t="s">
        <v>81</v>
      </c>
      <c r="J3" s="2" t="s">
        <v>82</v>
      </c>
      <c r="K3" s="2" t="s">
        <v>83</v>
      </c>
      <c r="L3" s="2" t="s">
        <v>84</v>
      </c>
    </row>
    <row r="4" spans="1:17" x14ac:dyDescent="0.25">
      <c r="A4" s="7">
        <v>2</v>
      </c>
      <c r="B4" s="7" t="s">
        <v>111</v>
      </c>
      <c r="C4" s="7">
        <v>5.4</v>
      </c>
      <c r="D4" s="7">
        <v>13.4</v>
      </c>
      <c r="H4" s="2">
        <v>80</v>
      </c>
      <c r="I4" s="7">
        <v>6.2</v>
      </c>
      <c r="J4" s="7">
        <v>13.4</v>
      </c>
      <c r="K4" s="2">
        <v>12.1</v>
      </c>
      <c r="L4" s="7">
        <v>19.7</v>
      </c>
      <c r="N4" s="2">
        <v>80</v>
      </c>
      <c r="O4" s="7">
        <v>13.4</v>
      </c>
      <c r="P4" s="2">
        <v>80</v>
      </c>
      <c r="Q4" s="7">
        <v>19.7</v>
      </c>
    </row>
    <row r="5" spans="1:17" x14ac:dyDescent="0.25">
      <c r="A5" s="7">
        <v>3</v>
      </c>
      <c r="B5" s="7" t="s">
        <v>112</v>
      </c>
      <c r="C5" s="7"/>
      <c r="D5" s="7"/>
      <c r="H5" s="2">
        <v>100</v>
      </c>
      <c r="I5" s="7">
        <v>10.4</v>
      </c>
      <c r="J5" s="7">
        <v>20</v>
      </c>
      <c r="K5" s="7">
        <v>16.3</v>
      </c>
      <c r="L5" s="7">
        <v>20.5</v>
      </c>
      <c r="N5" s="2">
        <v>100</v>
      </c>
      <c r="O5" s="7">
        <v>20</v>
      </c>
      <c r="P5" s="2">
        <v>100</v>
      </c>
      <c r="Q5" s="7">
        <v>20.5</v>
      </c>
    </row>
    <row r="6" spans="1:17" x14ac:dyDescent="0.25">
      <c r="A6" s="7">
        <v>4</v>
      </c>
      <c r="B6" s="7" t="s">
        <v>113</v>
      </c>
      <c r="C6" s="7">
        <v>3.8</v>
      </c>
      <c r="D6" s="7">
        <v>19.7</v>
      </c>
      <c r="H6" s="2">
        <v>140</v>
      </c>
      <c r="I6" s="7">
        <v>10.9</v>
      </c>
      <c r="J6" s="7">
        <v>21.5</v>
      </c>
      <c r="K6" s="7">
        <v>21.7</v>
      </c>
      <c r="L6" s="7">
        <v>13.8</v>
      </c>
      <c r="N6" s="2">
        <v>140</v>
      </c>
      <c r="O6" s="7">
        <v>21.5</v>
      </c>
      <c r="P6" s="2">
        <v>140</v>
      </c>
      <c r="Q6" s="7">
        <v>13.8</v>
      </c>
    </row>
    <row r="7" spans="1:17" x14ac:dyDescent="0.25">
      <c r="A7" s="7">
        <v>5</v>
      </c>
      <c r="B7" s="7" t="s">
        <v>114</v>
      </c>
      <c r="C7" s="7">
        <v>23.6</v>
      </c>
      <c r="D7" s="7">
        <v>10.4</v>
      </c>
    </row>
    <row r="8" spans="1:17" x14ac:dyDescent="0.25">
      <c r="A8" s="7">
        <v>6</v>
      </c>
      <c r="B8" s="7" t="s">
        <v>115</v>
      </c>
      <c r="C8" s="7">
        <v>3.6</v>
      </c>
      <c r="D8" s="7">
        <v>20</v>
      </c>
      <c r="N8" s="2">
        <v>80</v>
      </c>
      <c r="O8" s="2">
        <v>12.1</v>
      </c>
    </row>
    <row r="9" spans="1:17" x14ac:dyDescent="0.25">
      <c r="A9" s="7">
        <v>7</v>
      </c>
      <c r="B9" s="7" t="s">
        <v>116</v>
      </c>
      <c r="C9" s="7">
        <v>16.600000000000001</v>
      </c>
      <c r="D9" s="7">
        <v>16.3</v>
      </c>
      <c r="N9" s="2">
        <v>100</v>
      </c>
      <c r="O9" s="7">
        <v>16.3</v>
      </c>
    </row>
    <row r="10" spans="1:17" x14ac:dyDescent="0.25">
      <c r="A10" s="7">
        <v>8</v>
      </c>
      <c r="B10" s="7" t="s">
        <v>117</v>
      </c>
      <c r="C10" s="7">
        <v>5</v>
      </c>
      <c r="D10" s="7">
        <v>20.5</v>
      </c>
      <c r="N10" s="2">
        <v>140</v>
      </c>
      <c r="O10" s="7">
        <v>21.7</v>
      </c>
    </row>
    <row r="11" spans="1:17" x14ac:dyDescent="0.25">
      <c r="A11" s="7">
        <v>9</v>
      </c>
      <c r="B11" s="7" t="s">
        <v>118</v>
      </c>
      <c r="C11" s="7">
        <v>17.809999999999999</v>
      </c>
      <c r="D11" s="7">
        <v>10.9</v>
      </c>
    </row>
    <row r="12" spans="1:17" x14ac:dyDescent="0.25">
      <c r="A12" s="7">
        <v>10</v>
      </c>
      <c r="B12" s="7" t="s">
        <v>119</v>
      </c>
      <c r="C12" s="7">
        <v>22.6</v>
      </c>
      <c r="D12" s="7">
        <v>21.5</v>
      </c>
    </row>
    <row r="13" spans="1:17" x14ac:dyDescent="0.25">
      <c r="A13" s="7">
        <v>11</v>
      </c>
      <c r="B13" s="7" t="s">
        <v>120</v>
      </c>
      <c r="C13" s="7">
        <v>12.4</v>
      </c>
      <c r="D13" s="7">
        <v>21.7</v>
      </c>
      <c r="E13" t="s">
        <v>131</v>
      </c>
    </row>
    <row r="14" spans="1:17" x14ac:dyDescent="0.25">
      <c r="A14" s="7">
        <v>12</v>
      </c>
      <c r="B14" s="7" t="s">
        <v>121</v>
      </c>
      <c r="C14" s="7">
        <v>5.2</v>
      </c>
      <c r="D14" s="7">
        <v>13.8</v>
      </c>
    </row>
    <row r="15" spans="1:17" x14ac:dyDescent="0.25">
      <c r="A15" s="7">
        <v>13</v>
      </c>
      <c r="B15" s="7" t="s">
        <v>122</v>
      </c>
      <c r="C15" s="7">
        <v>16.2</v>
      </c>
      <c r="D15" s="7">
        <v>14.6</v>
      </c>
    </row>
    <row r="16" spans="1:17" x14ac:dyDescent="0.25">
      <c r="A16" s="7">
        <v>14</v>
      </c>
      <c r="B16" s="7" t="s">
        <v>123</v>
      </c>
      <c r="C16" s="7">
        <v>15.8</v>
      </c>
      <c r="D16" s="7">
        <v>13</v>
      </c>
      <c r="E16" t="s">
        <v>135</v>
      </c>
    </row>
    <row r="17" spans="1:10" x14ac:dyDescent="0.25">
      <c r="A17" s="44">
        <v>15</v>
      </c>
      <c r="B17" s="44" t="s">
        <v>124</v>
      </c>
      <c r="C17" s="44">
        <v>19.399999999999999</v>
      </c>
      <c r="D17" s="44">
        <v>25.5</v>
      </c>
    </row>
    <row r="18" spans="1:10" x14ac:dyDescent="0.25">
      <c r="A18" s="45">
        <v>16</v>
      </c>
      <c r="B18" s="7" t="s">
        <v>125</v>
      </c>
      <c r="C18" s="7">
        <v>18.600000000000001</v>
      </c>
      <c r="D18" s="7">
        <v>11.3</v>
      </c>
    </row>
    <row r="19" spans="1:10" x14ac:dyDescent="0.25">
      <c r="A19" s="45">
        <v>17</v>
      </c>
      <c r="B19" s="7" t="s">
        <v>126</v>
      </c>
      <c r="C19" s="7">
        <v>16.2</v>
      </c>
      <c r="D19" s="7">
        <v>22.2</v>
      </c>
    </row>
    <row r="20" spans="1:10" x14ac:dyDescent="0.25">
      <c r="A20" s="45">
        <v>18</v>
      </c>
      <c r="B20" s="7" t="s">
        <v>127</v>
      </c>
      <c r="C20" s="7">
        <v>2.4</v>
      </c>
      <c r="D20" s="7">
        <v>15.5</v>
      </c>
    </row>
    <row r="21" spans="1:10" x14ac:dyDescent="0.25">
      <c r="A21" s="45">
        <v>19</v>
      </c>
      <c r="B21" s="7" t="s">
        <v>128</v>
      </c>
      <c r="C21" s="7">
        <v>16.8</v>
      </c>
      <c r="D21" s="7">
        <v>14.6</v>
      </c>
    </row>
    <row r="22" spans="1:10" x14ac:dyDescent="0.25">
      <c r="A22" s="38"/>
    </row>
    <row r="23" spans="1:10" x14ac:dyDescent="0.25">
      <c r="I23" t="s">
        <v>133</v>
      </c>
      <c r="J23" t="s">
        <v>134</v>
      </c>
    </row>
    <row r="24" spans="1:10" x14ac:dyDescent="0.25">
      <c r="I24">
        <v>8</v>
      </c>
      <c r="J24" s="7">
        <v>11.4</v>
      </c>
    </row>
    <row r="25" spans="1:10" x14ac:dyDescent="0.25">
      <c r="I25">
        <v>10</v>
      </c>
      <c r="J25" s="7">
        <v>13</v>
      </c>
    </row>
    <row r="26" spans="1:10" x14ac:dyDescent="0.25">
      <c r="I26">
        <v>13</v>
      </c>
      <c r="J26" s="7">
        <v>14.6</v>
      </c>
    </row>
    <row r="41" spans="3:5" x14ac:dyDescent="0.25">
      <c r="D41" t="s">
        <v>2</v>
      </c>
      <c r="E41" t="s">
        <v>2</v>
      </c>
    </row>
    <row r="42" spans="3:5" x14ac:dyDescent="0.25">
      <c r="C42" s="7"/>
      <c r="D42">
        <v>0.25</v>
      </c>
      <c r="E42" s="7">
        <v>11.3</v>
      </c>
    </row>
    <row r="43" spans="3:5" x14ac:dyDescent="0.25">
      <c r="C43" s="7"/>
      <c r="D43">
        <v>0.5</v>
      </c>
      <c r="E43" s="7">
        <v>13</v>
      </c>
    </row>
    <row r="44" spans="3:5" x14ac:dyDescent="0.25">
      <c r="C44" s="2"/>
      <c r="D44">
        <v>0.6</v>
      </c>
      <c r="E44" s="2">
        <v>25.5</v>
      </c>
    </row>
    <row r="54" spans="3:5" x14ac:dyDescent="0.25">
      <c r="C54" s="2" t="s">
        <v>136</v>
      </c>
      <c r="E54" s="2" t="s">
        <v>134</v>
      </c>
    </row>
    <row r="55" spans="3:5" x14ac:dyDescent="0.25">
      <c r="C55" s="7" t="s">
        <v>16</v>
      </c>
      <c r="D55">
        <v>1</v>
      </c>
      <c r="E55" s="7">
        <v>22.2</v>
      </c>
    </row>
    <row r="56" spans="3:5" x14ac:dyDescent="0.25">
      <c r="C56" s="7" t="s">
        <v>18</v>
      </c>
      <c r="D56">
        <v>2</v>
      </c>
      <c r="E56" s="7">
        <v>15.5</v>
      </c>
    </row>
    <row r="57" spans="3:5" x14ac:dyDescent="0.25">
      <c r="C57" s="7" t="s">
        <v>88</v>
      </c>
      <c r="D57">
        <v>3</v>
      </c>
      <c r="E57" s="7">
        <v>14.6</v>
      </c>
    </row>
    <row r="60" spans="3:5" x14ac:dyDescent="0.25">
      <c r="D60" s="7" t="s">
        <v>211</v>
      </c>
      <c r="E60" s="7">
        <v>22.2</v>
      </c>
    </row>
    <row r="61" spans="3:5" x14ac:dyDescent="0.25">
      <c r="D61" s="7" t="s">
        <v>212</v>
      </c>
      <c r="E61" s="7">
        <v>15.5</v>
      </c>
    </row>
    <row r="62" spans="3:5" x14ac:dyDescent="0.25">
      <c r="D62" s="7" t="s">
        <v>213</v>
      </c>
      <c r="E62" s="7">
        <v>14.6</v>
      </c>
    </row>
  </sheetData>
  <mergeCells count="1">
    <mergeCell ref="A1:C1"/>
  </mergeCells>
  <conditionalFormatting sqref="A2:D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30"/>
  <sheetViews>
    <sheetView topLeftCell="A16" workbookViewId="0">
      <selection activeCell="I3" sqref="I3"/>
    </sheetView>
  </sheetViews>
  <sheetFormatPr defaultRowHeight="15" x14ac:dyDescent="0.25"/>
  <cols>
    <col min="1" max="1" width="7.42578125" bestFit="1" customWidth="1"/>
    <col min="2" max="2" width="14.5703125" bestFit="1" customWidth="1"/>
    <col min="3" max="4" width="10.5703125" bestFit="1" customWidth="1"/>
    <col min="6" max="6" width="11" bestFit="1" customWidth="1"/>
    <col min="7" max="7" width="12.140625" bestFit="1" customWidth="1"/>
    <col min="8" max="9" width="13.140625" bestFit="1" customWidth="1"/>
  </cols>
  <sheetData>
    <row r="2" spans="1:9" x14ac:dyDescent="0.25">
      <c r="A2" s="2"/>
      <c r="B2" s="2" t="s">
        <v>138</v>
      </c>
      <c r="C2" s="2"/>
      <c r="D2" s="2"/>
      <c r="E2" s="2"/>
      <c r="F2" s="2"/>
      <c r="G2" s="2"/>
      <c r="H2" s="2"/>
      <c r="I2" s="2"/>
    </row>
    <row r="3" spans="1:9" x14ac:dyDescent="0.25">
      <c r="A3" s="42" t="s">
        <v>81</v>
      </c>
      <c r="B3" t="s">
        <v>141</v>
      </c>
      <c r="C3" t="s">
        <v>142</v>
      </c>
      <c r="D3" t="s">
        <v>143</v>
      </c>
      <c r="E3" s="2"/>
      <c r="F3" s="40" t="s">
        <v>136</v>
      </c>
      <c r="G3" s="2" t="s">
        <v>211</v>
      </c>
      <c r="H3" s="2" t="s">
        <v>214</v>
      </c>
      <c r="I3" s="2" t="s">
        <v>213</v>
      </c>
    </row>
    <row r="4" spans="1:9" x14ac:dyDescent="0.25">
      <c r="A4" t="s">
        <v>139</v>
      </c>
      <c r="B4">
        <v>101.13</v>
      </c>
      <c r="C4">
        <v>120.11</v>
      </c>
      <c r="D4">
        <v>101.23</v>
      </c>
      <c r="E4" s="2"/>
      <c r="F4" s="2" t="s">
        <v>139</v>
      </c>
      <c r="G4" s="2">
        <v>113.08</v>
      </c>
      <c r="H4" s="2">
        <v>107.69</v>
      </c>
      <c r="I4" s="2">
        <v>108.21</v>
      </c>
    </row>
    <row r="5" spans="1:9" x14ac:dyDescent="0.25">
      <c r="A5" t="s">
        <v>140</v>
      </c>
      <c r="B5">
        <v>56.62</v>
      </c>
      <c r="C5">
        <v>58.44</v>
      </c>
      <c r="D5">
        <v>66.400000000000006</v>
      </c>
      <c r="E5" s="2"/>
      <c r="F5" s="2" t="s">
        <v>140</v>
      </c>
      <c r="G5" s="2">
        <v>76.88</v>
      </c>
      <c r="H5" s="2">
        <v>54.12</v>
      </c>
      <c r="I5" s="2">
        <v>50.93</v>
      </c>
    </row>
    <row r="6" spans="1:9" x14ac:dyDescent="0.25">
      <c r="A6" t="s">
        <v>81</v>
      </c>
      <c r="B6">
        <v>82.15</v>
      </c>
      <c r="C6">
        <v>101.34</v>
      </c>
      <c r="D6">
        <v>84.5</v>
      </c>
      <c r="E6" s="2"/>
      <c r="F6" s="2" t="s">
        <v>81</v>
      </c>
      <c r="G6" s="2">
        <v>95.77</v>
      </c>
      <c r="H6" s="2">
        <v>75.64</v>
      </c>
      <c r="I6" s="2">
        <v>50.59</v>
      </c>
    </row>
    <row r="7" spans="1:9" x14ac:dyDescent="0.25">
      <c r="A7" t="s">
        <v>82</v>
      </c>
      <c r="E7" s="2"/>
      <c r="F7" s="2" t="s">
        <v>82</v>
      </c>
      <c r="G7" s="2">
        <v>101.38</v>
      </c>
      <c r="H7" s="2">
        <v>86.47</v>
      </c>
      <c r="I7" s="2">
        <v>69.86</v>
      </c>
    </row>
    <row r="8" spans="1:9" x14ac:dyDescent="0.25">
      <c r="A8" t="s">
        <v>83</v>
      </c>
      <c r="E8" s="2"/>
      <c r="F8" s="2" t="s">
        <v>83</v>
      </c>
      <c r="G8" s="2">
        <v>64.23</v>
      </c>
      <c r="H8" s="2">
        <v>50.43</v>
      </c>
      <c r="I8" s="2">
        <v>57.01</v>
      </c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40" t="s">
        <v>82</v>
      </c>
      <c r="B10" s="2" t="s">
        <v>141</v>
      </c>
      <c r="C10" s="2" t="s">
        <v>142</v>
      </c>
      <c r="D10" s="2" t="s">
        <v>143</v>
      </c>
      <c r="E10" s="2"/>
      <c r="F10" s="40" t="s">
        <v>1</v>
      </c>
      <c r="G10" s="2" t="s">
        <v>144</v>
      </c>
      <c r="H10" s="2" t="s">
        <v>100</v>
      </c>
      <c r="I10" s="2" t="s">
        <v>101</v>
      </c>
    </row>
    <row r="11" spans="1:9" x14ac:dyDescent="0.25">
      <c r="A11" s="2" t="s">
        <v>139</v>
      </c>
      <c r="B11" s="2">
        <v>94.05</v>
      </c>
      <c r="C11" s="2">
        <v>85.36</v>
      </c>
      <c r="D11" s="2">
        <v>100.76</v>
      </c>
      <c r="E11" s="2"/>
      <c r="F11" s="2" t="s">
        <v>139</v>
      </c>
      <c r="G11" s="2">
        <v>103.15</v>
      </c>
      <c r="H11" s="2">
        <v>101.71</v>
      </c>
      <c r="I11" s="2">
        <v>105.29</v>
      </c>
    </row>
    <row r="12" spans="1:9" x14ac:dyDescent="0.25">
      <c r="A12" s="2" t="s">
        <v>140</v>
      </c>
      <c r="B12" s="2">
        <v>59.71</v>
      </c>
      <c r="C12" s="2">
        <v>43.29</v>
      </c>
      <c r="D12" s="2">
        <v>50.76</v>
      </c>
      <c r="E12" s="2"/>
      <c r="F12" s="2" t="s">
        <v>140</v>
      </c>
      <c r="G12" s="2">
        <v>31.31</v>
      </c>
      <c r="H12" s="2">
        <v>33.880000000000003</v>
      </c>
      <c r="I12" s="2">
        <v>39.43</v>
      </c>
    </row>
    <row r="13" spans="1:9" x14ac:dyDescent="0.25">
      <c r="A13" s="2" t="s">
        <v>81</v>
      </c>
      <c r="B13" s="2">
        <v>53.93</v>
      </c>
      <c r="C13" s="2">
        <v>66.97</v>
      </c>
      <c r="D13" s="2">
        <v>60.14</v>
      </c>
      <c r="E13" s="2"/>
      <c r="F13" s="2" t="s">
        <v>81</v>
      </c>
      <c r="G13" s="2">
        <v>69.86</v>
      </c>
      <c r="H13" s="2">
        <v>75.64</v>
      </c>
      <c r="I13" s="2">
        <v>84.5</v>
      </c>
    </row>
    <row r="14" spans="1:9" x14ac:dyDescent="0.25">
      <c r="A14" s="2" t="s">
        <v>82</v>
      </c>
      <c r="B14" s="2">
        <v>72.95</v>
      </c>
      <c r="C14" s="2">
        <v>77.86</v>
      </c>
      <c r="D14" s="2">
        <v>75.64</v>
      </c>
      <c r="E14" s="2"/>
      <c r="F14" s="2" t="s">
        <v>82</v>
      </c>
      <c r="G14" s="2">
        <v>41.24</v>
      </c>
      <c r="H14" s="2">
        <v>44.09</v>
      </c>
      <c r="I14" s="2">
        <v>78.39</v>
      </c>
    </row>
    <row r="15" spans="1:9" x14ac:dyDescent="0.25">
      <c r="A15" s="2" t="s">
        <v>83</v>
      </c>
      <c r="B15" s="2"/>
      <c r="C15" s="2"/>
      <c r="D15" s="2"/>
      <c r="E15" s="2"/>
      <c r="F15" s="2" t="s">
        <v>83</v>
      </c>
      <c r="G15" s="2">
        <v>48.21</v>
      </c>
      <c r="H15" s="2">
        <v>48.64</v>
      </c>
      <c r="I15" s="2">
        <v>64.209999999999994</v>
      </c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40" t="s">
        <v>83</v>
      </c>
      <c r="B17" s="2" t="s">
        <v>141</v>
      </c>
      <c r="C17" s="2" t="s">
        <v>142</v>
      </c>
      <c r="D17" s="2" t="s">
        <v>143</v>
      </c>
      <c r="E17" s="2"/>
      <c r="F17" s="40" t="s">
        <v>167</v>
      </c>
      <c r="G17" s="2" t="s">
        <v>168</v>
      </c>
      <c r="H17" s="2" t="s">
        <v>169</v>
      </c>
      <c r="I17" s="2" t="s">
        <v>170</v>
      </c>
    </row>
    <row r="18" spans="1:9" x14ac:dyDescent="0.25">
      <c r="A18" s="2" t="s">
        <v>139</v>
      </c>
      <c r="B18" s="2">
        <v>120.36</v>
      </c>
      <c r="C18" s="2">
        <v>121.72</v>
      </c>
      <c r="D18" s="2">
        <v>126.88</v>
      </c>
      <c r="E18" s="2"/>
      <c r="F18" s="2" t="s">
        <v>139</v>
      </c>
      <c r="G18" s="2">
        <v>120.89</v>
      </c>
      <c r="H18" s="2">
        <v>127.48</v>
      </c>
      <c r="I18" s="2">
        <v>125.56</v>
      </c>
    </row>
    <row r="19" spans="1:9" x14ac:dyDescent="0.25">
      <c r="A19" s="2" t="s">
        <v>140</v>
      </c>
      <c r="B19" s="2">
        <v>52.42</v>
      </c>
      <c r="C19" s="2">
        <v>57.95</v>
      </c>
      <c r="D19" s="2">
        <v>65.31</v>
      </c>
      <c r="E19" s="2"/>
      <c r="F19" s="2" t="s">
        <v>140</v>
      </c>
      <c r="G19" s="2">
        <v>60.23</v>
      </c>
      <c r="H19" s="2">
        <v>59.87</v>
      </c>
      <c r="I19" s="2">
        <v>62.45</v>
      </c>
    </row>
    <row r="20" spans="1:9" x14ac:dyDescent="0.25">
      <c r="A20" s="2" t="s">
        <v>81</v>
      </c>
      <c r="B20" s="2">
        <v>115.34</v>
      </c>
      <c r="C20" s="2">
        <v>123.32</v>
      </c>
      <c r="D20" s="2">
        <v>125.32</v>
      </c>
      <c r="E20" s="2"/>
      <c r="F20" s="2" t="s">
        <v>81</v>
      </c>
      <c r="G20" s="2">
        <v>111.34</v>
      </c>
      <c r="H20" s="2">
        <v>106.21</v>
      </c>
      <c r="I20" s="2">
        <v>101.48</v>
      </c>
    </row>
    <row r="21" spans="1:9" x14ac:dyDescent="0.25">
      <c r="A21" s="2" t="s">
        <v>82</v>
      </c>
      <c r="B21" s="2">
        <v>105.22</v>
      </c>
      <c r="C21" s="2">
        <v>118.24</v>
      </c>
      <c r="D21" s="2">
        <v>114.24</v>
      </c>
      <c r="E21" s="2"/>
      <c r="F21" s="2" t="s">
        <v>82</v>
      </c>
      <c r="G21" s="2">
        <v>114.56</v>
      </c>
      <c r="H21" s="2">
        <v>120.98</v>
      </c>
      <c r="I21" s="2">
        <v>110.87</v>
      </c>
    </row>
    <row r="22" spans="1:9" x14ac:dyDescent="0.25">
      <c r="A22" s="2" t="s">
        <v>83</v>
      </c>
      <c r="B22" s="2">
        <v>101.38</v>
      </c>
      <c r="C22" s="2">
        <v>106.62</v>
      </c>
      <c r="D22" s="2">
        <v>100.67</v>
      </c>
      <c r="E22" s="2"/>
      <c r="F22" s="2" t="s">
        <v>83</v>
      </c>
      <c r="G22" s="2">
        <v>121.43</v>
      </c>
      <c r="H22" s="2">
        <v>113.29</v>
      </c>
      <c r="I22" s="2">
        <v>106.9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40" t="s">
        <v>84</v>
      </c>
      <c r="B24" s="2" t="s">
        <v>141</v>
      </c>
      <c r="C24" s="2" t="s">
        <v>142</v>
      </c>
      <c r="D24" s="2" t="s">
        <v>143</v>
      </c>
      <c r="E24" s="2"/>
      <c r="F24" s="2"/>
      <c r="G24" s="2"/>
      <c r="H24" s="2"/>
      <c r="I24" s="2"/>
    </row>
    <row r="25" spans="1:9" x14ac:dyDescent="0.25">
      <c r="A25" s="2" t="s">
        <v>139</v>
      </c>
      <c r="B25" s="2">
        <v>114.5</v>
      </c>
      <c r="C25" s="2">
        <v>120.35</v>
      </c>
      <c r="D25" s="2">
        <v>123.89</v>
      </c>
      <c r="E25" s="2"/>
      <c r="F25" s="2"/>
      <c r="G25" s="2"/>
      <c r="H25" s="2"/>
      <c r="I25" s="2"/>
    </row>
    <row r="26" spans="1:9" x14ac:dyDescent="0.25">
      <c r="A26" s="2" t="s">
        <v>140</v>
      </c>
      <c r="B26" s="2">
        <v>53.67</v>
      </c>
      <c r="C26" s="2">
        <v>55.45</v>
      </c>
      <c r="D26" s="2">
        <v>60.34</v>
      </c>
      <c r="E26" s="2"/>
      <c r="F26" s="2"/>
      <c r="G26" s="2"/>
      <c r="H26" s="2"/>
      <c r="I26" s="2"/>
    </row>
    <row r="27" spans="1:9" x14ac:dyDescent="0.25">
      <c r="A27" s="2" t="s">
        <v>81</v>
      </c>
      <c r="B27" s="2">
        <v>105.34</v>
      </c>
      <c r="C27" s="2">
        <v>110.98</v>
      </c>
      <c r="D27" s="2">
        <v>123.78</v>
      </c>
      <c r="E27" s="2"/>
      <c r="F27" s="2"/>
      <c r="G27" s="2"/>
      <c r="H27" s="2"/>
      <c r="I27" s="2"/>
    </row>
    <row r="28" spans="1:9" x14ac:dyDescent="0.25">
      <c r="A28" s="2" t="s">
        <v>82</v>
      </c>
      <c r="B28" s="2">
        <v>113.67</v>
      </c>
      <c r="C28" s="2">
        <v>123.67</v>
      </c>
      <c r="D28" s="2">
        <v>121.78</v>
      </c>
      <c r="E28" s="2"/>
      <c r="F28" s="2"/>
      <c r="G28" s="2"/>
      <c r="H28" s="2"/>
      <c r="I28" s="2"/>
    </row>
    <row r="29" spans="1:9" x14ac:dyDescent="0.25">
      <c r="A29" s="2" t="s">
        <v>83</v>
      </c>
      <c r="B29" s="2">
        <v>109.34</v>
      </c>
      <c r="C29" s="2">
        <v>114.23</v>
      </c>
      <c r="D29" s="2">
        <v>108.76</v>
      </c>
      <c r="E29" s="2"/>
      <c r="F29" s="2"/>
      <c r="G29" s="2"/>
      <c r="H29" s="2"/>
      <c r="I29" s="2"/>
    </row>
    <row r="30" spans="1:9" x14ac:dyDescent="0.25">
      <c r="A30" s="2" t="s">
        <v>84</v>
      </c>
      <c r="B30" s="2">
        <v>102.21</v>
      </c>
      <c r="C30" s="2">
        <v>107.23</v>
      </c>
      <c r="D30" s="2">
        <v>93.46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P30"/>
  <sheetViews>
    <sheetView topLeftCell="A28" zoomScaleNormal="100" workbookViewId="0">
      <selection activeCell="E38" sqref="E38"/>
    </sheetView>
  </sheetViews>
  <sheetFormatPr defaultRowHeight="15" x14ac:dyDescent="0.25"/>
  <cols>
    <col min="1" max="1" width="13.28515625" bestFit="1" customWidth="1"/>
    <col min="2" max="2" width="17.7109375" bestFit="1" customWidth="1"/>
    <col min="3" max="4" width="16.42578125" bestFit="1" customWidth="1"/>
    <col min="5" max="5" width="17.42578125" bestFit="1" customWidth="1"/>
    <col min="7" max="7" width="11.140625" bestFit="1" customWidth="1"/>
    <col min="8" max="8" width="13.28515625" bestFit="1" customWidth="1"/>
    <col min="9" max="9" width="16.42578125" bestFit="1" customWidth="1"/>
    <col min="14" max="14" width="11.140625" bestFit="1" customWidth="1"/>
    <col min="15" max="15" width="13.28515625" bestFit="1" customWidth="1"/>
    <col min="16" max="16" width="14.140625" bestFit="1" customWidth="1"/>
  </cols>
  <sheetData>
    <row r="3" spans="1:16" x14ac:dyDescent="0.25">
      <c r="A3" s="2" t="s">
        <v>92</v>
      </c>
      <c r="B3" s="2" t="s">
        <v>187</v>
      </c>
      <c r="C3" s="2" t="s">
        <v>194</v>
      </c>
      <c r="D3" s="2" t="s">
        <v>186</v>
      </c>
      <c r="E3" s="2" t="s">
        <v>196</v>
      </c>
      <c r="F3" s="2" t="s">
        <v>137</v>
      </c>
      <c r="N3" s="2" t="s">
        <v>184</v>
      </c>
      <c r="O3" s="2" t="s">
        <v>166</v>
      </c>
      <c r="P3" t="s">
        <v>186</v>
      </c>
    </row>
    <row r="4" spans="1:16" x14ac:dyDescent="0.25">
      <c r="A4" s="2">
        <v>1</v>
      </c>
      <c r="B4" s="2">
        <v>1</v>
      </c>
      <c r="C4" s="2">
        <v>80</v>
      </c>
      <c r="D4" s="2">
        <v>13.064</v>
      </c>
      <c r="E4" s="2">
        <f>100-Table15[[#This Row],[POROSITY %]]</f>
        <v>86.936000000000007</v>
      </c>
      <c r="F4" s="2">
        <f>(Table15[[#This Row],[Rel density]]*8.83)/100</f>
        <v>7.6764488000000002</v>
      </c>
      <c r="N4" s="2">
        <v>1</v>
      </c>
      <c r="O4" s="2" t="s">
        <v>145</v>
      </c>
      <c r="P4">
        <v>26.152999999999999</v>
      </c>
    </row>
    <row r="5" spans="1:16" x14ac:dyDescent="0.25">
      <c r="A5" s="2">
        <v>2</v>
      </c>
      <c r="B5" s="2">
        <v>2</v>
      </c>
      <c r="C5" s="2">
        <v>80</v>
      </c>
      <c r="D5" s="2">
        <v>26.152999999999999</v>
      </c>
      <c r="E5" s="2">
        <f>100-Table15[[#This Row],[POROSITY %]]</f>
        <v>73.847000000000008</v>
      </c>
      <c r="F5" s="2">
        <f>(Table15[[#This Row],[Rel density]]*8.83)/100</f>
        <v>6.5206901000000004</v>
      </c>
      <c r="N5" s="2">
        <v>2</v>
      </c>
      <c r="O5" s="2" t="s">
        <v>146</v>
      </c>
      <c r="P5">
        <v>41.706000000000003</v>
      </c>
    </row>
    <row r="6" spans="1:16" x14ac:dyDescent="0.25">
      <c r="A6" s="2">
        <v>3</v>
      </c>
      <c r="B6" s="2">
        <v>3</v>
      </c>
      <c r="C6" s="2">
        <v>80</v>
      </c>
      <c r="D6" s="2">
        <v>39.506</v>
      </c>
      <c r="E6" s="2">
        <f>100-Table15[[#This Row],[POROSITY %]]</f>
        <v>60.494</v>
      </c>
      <c r="F6" s="2">
        <f>(Table15[[#This Row],[Rel density]]*8.83)/100</f>
        <v>5.3416201999999995</v>
      </c>
      <c r="N6" s="2">
        <v>3</v>
      </c>
      <c r="O6" s="2" t="s">
        <v>147</v>
      </c>
      <c r="P6">
        <v>39.509</v>
      </c>
    </row>
    <row r="7" spans="1:16" x14ac:dyDescent="0.25">
      <c r="A7" s="2">
        <v>4</v>
      </c>
      <c r="B7" s="2">
        <v>4</v>
      </c>
      <c r="C7" s="2">
        <v>80</v>
      </c>
      <c r="D7" s="2">
        <v>41.706000000000003</v>
      </c>
      <c r="E7" s="2">
        <f>100-Table15[[#This Row],[POROSITY %]]</f>
        <v>58.293999999999997</v>
      </c>
      <c r="F7" s="2">
        <f>(Table15[[#This Row],[Rel density]]*8.83)/100</f>
        <v>5.1473601999999996</v>
      </c>
      <c r="N7" s="2">
        <v>4</v>
      </c>
      <c r="O7" s="2" t="s">
        <v>148</v>
      </c>
      <c r="P7">
        <v>13.064</v>
      </c>
    </row>
    <row r="8" spans="1:16" x14ac:dyDescent="0.25">
      <c r="A8" s="2">
        <v>5</v>
      </c>
      <c r="B8" s="2">
        <v>1</v>
      </c>
      <c r="C8" s="2">
        <v>100</v>
      </c>
      <c r="D8" s="2">
        <v>12.795999999999999</v>
      </c>
      <c r="E8" s="2">
        <f>100-Table15[[#This Row],[POROSITY %]]</f>
        <v>87.204000000000008</v>
      </c>
      <c r="F8" s="2">
        <f>(Table15[[#This Row],[Rel density]]*8.83)/100</f>
        <v>7.7001132000000005</v>
      </c>
      <c r="N8" s="2">
        <v>5</v>
      </c>
      <c r="O8" s="2" t="s">
        <v>149</v>
      </c>
      <c r="P8">
        <v>15.346</v>
      </c>
    </row>
    <row r="9" spans="1:16" x14ac:dyDescent="0.25">
      <c r="A9" s="2">
        <v>6</v>
      </c>
      <c r="B9" s="2">
        <v>2</v>
      </c>
      <c r="C9" s="2">
        <v>100</v>
      </c>
      <c r="D9" s="2">
        <v>14.683</v>
      </c>
      <c r="E9" s="2">
        <f>100-Table15[[#This Row],[POROSITY %]]</f>
        <v>85.317000000000007</v>
      </c>
      <c r="F9" s="2">
        <f>(Table15[[#This Row],[Rel density]]*8.83)/100</f>
        <v>7.5334911000000009</v>
      </c>
      <c r="N9" s="2">
        <v>6</v>
      </c>
      <c r="O9" s="2" t="s">
        <v>150</v>
      </c>
      <c r="P9">
        <v>16.858000000000001</v>
      </c>
    </row>
    <row r="10" spans="1:16" x14ac:dyDescent="0.25">
      <c r="A10" s="2">
        <v>7</v>
      </c>
      <c r="B10" s="2">
        <v>3</v>
      </c>
      <c r="C10" s="2">
        <v>100</v>
      </c>
      <c r="D10" s="2">
        <v>15.346</v>
      </c>
      <c r="E10" s="2">
        <f>100-Table15[[#This Row],[POROSITY %]]</f>
        <v>84.653999999999996</v>
      </c>
      <c r="F10" s="2">
        <f>(Table15[[#This Row],[Rel density]]*8.83)/100</f>
        <v>7.4749482</v>
      </c>
      <c r="N10" s="2">
        <v>7</v>
      </c>
      <c r="O10" s="2" t="s">
        <v>151</v>
      </c>
      <c r="P10">
        <v>9.048</v>
      </c>
    </row>
    <row r="11" spans="1:16" x14ac:dyDescent="0.25">
      <c r="A11" s="2">
        <v>8</v>
      </c>
      <c r="B11" s="2">
        <v>4</v>
      </c>
      <c r="C11" s="2">
        <v>100</v>
      </c>
      <c r="D11" s="2">
        <v>17.178000000000001</v>
      </c>
      <c r="E11" s="2">
        <f>100-Table15[[#This Row],[POROSITY %]]</f>
        <v>82.822000000000003</v>
      </c>
      <c r="F11" s="2">
        <f>(Table15[[#This Row],[Rel density]]*8.83)/100</f>
        <v>7.3131826000000002</v>
      </c>
      <c r="N11" s="2">
        <v>8</v>
      </c>
      <c r="O11" s="2" t="s">
        <v>152</v>
      </c>
      <c r="P11">
        <v>14.683</v>
      </c>
    </row>
    <row r="12" spans="1:16" x14ac:dyDescent="0.25">
      <c r="A12" s="2">
        <v>9</v>
      </c>
      <c r="B12" s="2">
        <v>1</v>
      </c>
      <c r="C12" s="2">
        <v>140</v>
      </c>
      <c r="D12" s="2">
        <v>2.754</v>
      </c>
      <c r="E12" s="2">
        <f>100-Table15[[#This Row],[POROSITY %]]</f>
        <v>97.245999999999995</v>
      </c>
      <c r="F12" s="2">
        <f>(Table15[[#This Row],[Rel density]]*8.83)/100</f>
        <v>8.5868218000000009</v>
      </c>
      <c r="N12" s="2">
        <v>9</v>
      </c>
      <c r="O12" s="2" t="s">
        <v>153</v>
      </c>
      <c r="P12">
        <v>2.754</v>
      </c>
    </row>
    <row r="13" spans="1:16" x14ac:dyDescent="0.25">
      <c r="A13" s="2">
        <v>10</v>
      </c>
      <c r="B13" s="2">
        <v>2</v>
      </c>
      <c r="C13" s="2">
        <v>140</v>
      </c>
      <c r="D13" s="2">
        <v>8.9499999999999993</v>
      </c>
      <c r="E13" s="2">
        <f>100-Table15[[#This Row],[POROSITY %]]</f>
        <v>91.05</v>
      </c>
      <c r="F13" s="2">
        <f>(Table15[[#This Row],[Rel density]]*8.83)/100</f>
        <v>8.0397149999999993</v>
      </c>
      <c r="N13" s="2">
        <v>10</v>
      </c>
      <c r="O13" s="2" t="s">
        <v>154</v>
      </c>
      <c r="P13">
        <v>17.178000000000001</v>
      </c>
    </row>
    <row r="14" spans="1:16" x14ac:dyDescent="0.25">
      <c r="A14" s="2">
        <v>11</v>
      </c>
      <c r="B14" s="2">
        <v>3</v>
      </c>
      <c r="C14" s="2">
        <v>140</v>
      </c>
      <c r="D14" s="2">
        <v>9.048</v>
      </c>
      <c r="E14" s="2">
        <f>100-Table15[[#This Row],[POROSITY %]]</f>
        <v>90.951999999999998</v>
      </c>
      <c r="F14" s="2">
        <f>(Table15[[#This Row],[Rel density]]*8.83)/100</f>
        <v>8.031061600000001</v>
      </c>
      <c r="N14" s="2">
        <v>11</v>
      </c>
      <c r="O14" s="2" t="s">
        <v>155</v>
      </c>
      <c r="P14">
        <v>12.795999999999999</v>
      </c>
    </row>
    <row r="15" spans="1:16" x14ac:dyDescent="0.25">
      <c r="A15" s="2">
        <v>12</v>
      </c>
      <c r="B15" s="2">
        <v>4</v>
      </c>
      <c r="C15" s="2">
        <v>140</v>
      </c>
      <c r="D15" s="2">
        <v>16.858000000000001</v>
      </c>
      <c r="E15" s="2">
        <f>100-Table15[[#This Row],[POROSITY %]]</f>
        <v>83.141999999999996</v>
      </c>
      <c r="F15" s="2">
        <f>(Table15[[#This Row],[Rel density]]*8.83)/100</f>
        <v>7.3414386</v>
      </c>
      <c r="N15" s="2">
        <v>12</v>
      </c>
      <c r="O15" s="2" t="s">
        <v>156</v>
      </c>
      <c r="P15">
        <v>8.9499999999999993</v>
      </c>
    </row>
    <row r="16" spans="1:16" x14ac:dyDescent="0.25">
      <c r="A16" s="2"/>
      <c r="B16" s="2"/>
      <c r="C16" s="2"/>
      <c r="D16" s="2"/>
      <c r="N16" s="2">
        <v>13</v>
      </c>
      <c r="O16" s="2" t="s">
        <v>161</v>
      </c>
      <c r="P16">
        <v>12.96</v>
      </c>
    </row>
    <row r="17" spans="1:16" x14ac:dyDescent="0.25">
      <c r="A17" s="2" t="s">
        <v>92</v>
      </c>
      <c r="B17" s="2" t="s">
        <v>1</v>
      </c>
      <c r="C17" s="2" t="s">
        <v>186</v>
      </c>
      <c r="D17" s="2" t="s">
        <v>197</v>
      </c>
      <c r="N17" s="2">
        <v>14</v>
      </c>
      <c r="O17" s="2" t="s">
        <v>162</v>
      </c>
      <c r="P17">
        <v>22.044</v>
      </c>
    </row>
    <row r="18" spans="1:16" x14ac:dyDescent="0.25">
      <c r="A18" s="2">
        <v>13</v>
      </c>
      <c r="B18" s="2">
        <v>8</v>
      </c>
      <c r="C18" s="2">
        <v>12.96</v>
      </c>
      <c r="D18" s="2">
        <f>100-Table17[[#This Row],[POROSITY %]]</f>
        <v>87.039999999999992</v>
      </c>
      <c r="N18" s="2">
        <v>15</v>
      </c>
      <c r="O18" s="2" t="s">
        <v>163</v>
      </c>
      <c r="P18">
        <v>34.999000000000002</v>
      </c>
    </row>
    <row r="19" spans="1:16" x14ac:dyDescent="0.25">
      <c r="A19" s="2">
        <v>14</v>
      </c>
      <c r="B19" s="2">
        <v>10</v>
      </c>
      <c r="C19" s="2">
        <v>22.044</v>
      </c>
      <c r="D19" s="2">
        <f>100-Table17[[#This Row],[POROSITY %]]</f>
        <v>77.956000000000003</v>
      </c>
      <c r="N19" s="2">
        <v>16</v>
      </c>
      <c r="O19" s="2" t="s">
        <v>157</v>
      </c>
      <c r="P19">
        <v>14.516999999999999</v>
      </c>
    </row>
    <row r="20" spans="1:16" x14ac:dyDescent="0.25">
      <c r="A20" s="2">
        <v>15</v>
      </c>
      <c r="B20" s="2">
        <v>13</v>
      </c>
      <c r="C20" s="2">
        <v>34.999000000000002</v>
      </c>
      <c r="D20" s="2">
        <f>100-Table17[[#This Row],[POROSITY %]]</f>
        <v>65.001000000000005</v>
      </c>
      <c r="N20" s="2">
        <v>17</v>
      </c>
      <c r="O20" s="2" t="s">
        <v>158</v>
      </c>
      <c r="P20">
        <v>13.962999999999999</v>
      </c>
    </row>
    <row r="21" spans="1:16" x14ac:dyDescent="0.25">
      <c r="A21" s="2"/>
      <c r="B21" s="2"/>
      <c r="C21" s="2"/>
      <c r="D21" s="2"/>
      <c r="N21" s="2">
        <v>18</v>
      </c>
      <c r="O21" s="2" t="s">
        <v>159</v>
      </c>
      <c r="P21">
        <v>8.3149999999999995</v>
      </c>
    </row>
    <row r="22" spans="1:16" x14ac:dyDescent="0.25">
      <c r="A22" s="2" t="s">
        <v>92</v>
      </c>
      <c r="B22" s="2" t="s">
        <v>188</v>
      </c>
      <c r="C22" s="2" t="s">
        <v>186</v>
      </c>
      <c r="D22" s="2" t="s">
        <v>198</v>
      </c>
      <c r="N22" s="2">
        <v>19</v>
      </c>
      <c r="O22" s="2" t="s">
        <v>160</v>
      </c>
      <c r="P22">
        <v>5.5720000000000001</v>
      </c>
    </row>
    <row r="23" spans="1:16" x14ac:dyDescent="0.25">
      <c r="A23" s="2">
        <v>16</v>
      </c>
      <c r="B23" s="2" t="s">
        <v>211</v>
      </c>
      <c r="C23" s="2">
        <v>14.516999999999999</v>
      </c>
      <c r="D23" s="2">
        <f>100-Table18[[#This Row],[POROSITY %]]</f>
        <v>85.483000000000004</v>
      </c>
      <c r="N23" s="2">
        <v>20</v>
      </c>
      <c r="O23" s="2" t="s">
        <v>164</v>
      </c>
      <c r="P23">
        <v>6.2119999999999997</v>
      </c>
    </row>
    <row r="24" spans="1:16" x14ac:dyDescent="0.25">
      <c r="A24" s="2">
        <v>17</v>
      </c>
      <c r="B24" s="2" t="s">
        <v>212</v>
      </c>
      <c r="C24" s="2">
        <v>13.962999999999999</v>
      </c>
      <c r="D24" s="2">
        <f>100-Table18[[#This Row],[POROSITY %]]</f>
        <v>86.037000000000006</v>
      </c>
      <c r="N24" s="2">
        <v>21</v>
      </c>
      <c r="O24" s="2" t="s">
        <v>165</v>
      </c>
      <c r="P24">
        <v>13.433</v>
      </c>
    </row>
    <row r="25" spans="1:16" x14ac:dyDescent="0.25">
      <c r="A25" s="2">
        <v>18</v>
      </c>
      <c r="B25" s="2" t="s">
        <v>213</v>
      </c>
      <c r="C25" s="2">
        <v>8.3149999999999995</v>
      </c>
      <c r="D25" s="2">
        <f>100-Table18[[#This Row],[POROSITY %]]</f>
        <v>91.685000000000002</v>
      </c>
    </row>
    <row r="26" spans="1:16" x14ac:dyDescent="0.25">
      <c r="A26" s="2"/>
      <c r="B26" s="2"/>
      <c r="C26" s="2"/>
      <c r="D26" s="2"/>
    </row>
    <row r="27" spans="1:16" x14ac:dyDescent="0.25">
      <c r="A27" s="2" t="s">
        <v>92</v>
      </c>
      <c r="B27" s="2" t="s">
        <v>2</v>
      </c>
      <c r="C27" s="2" t="s">
        <v>186</v>
      </c>
      <c r="D27" s="2" t="s">
        <v>198</v>
      </c>
    </row>
    <row r="28" spans="1:16" x14ac:dyDescent="0.25">
      <c r="A28" s="2">
        <v>19</v>
      </c>
      <c r="B28" s="2">
        <v>0.25</v>
      </c>
      <c r="C28" s="2">
        <v>5.5720000000000001</v>
      </c>
      <c r="D28" s="2">
        <f>100-Table19[[#This Row],[POROSITY %]]</f>
        <v>94.427999999999997</v>
      </c>
    </row>
    <row r="29" spans="1:16" x14ac:dyDescent="0.25">
      <c r="A29" s="2">
        <v>20</v>
      </c>
      <c r="B29" s="2">
        <v>0.5</v>
      </c>
      <c r="C29" s="2">
        <v>6.2119999999999997</v>
      </c>
      <c r="D29" s="2">
        <f>100-Table19[[#This Row],[POROSITY %]]</f>
        <v>93.787999999999997</v>
      </c>
    </row>
    <row r="30" spans="1:16" x14ac:dyDescent="0.25">
      <c r="A30" s="2">
        <v>21</v>
      </c>
      <c r="B30" s="2">
        <v>0.6</v>
      </c>
      <c r="C30" s="2">
        <v>13.433</v>
      </c>
      <c r="D30" s="2">
        <f>100-Table19[[#This Row],[POROSITY %]]</f>
        <v>86.567000000000007</v>
      </c>
    </row>
  </sheetData>
  <phoneticPr fontId="2" type="noConversion"/>
  <conditionalFormatting sqref="C18:C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{3322C1C4-96D5-491B-AEBB-7D5EFAFD4E4E}</x14:id>
        </ext>
      </extLst>
    </cfRule>
  </conditionalFormatting>
  <conditionalFormatting sqref="C23:C2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{F1123FBB-3310-4376-B208-F9E5BEF17D77}</x14:id>
        </ext>
      </extLst>
    </cfRule>
  </conditionalFormatting>
  <conditionalFormatting sqref="C28:C3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{1DB3497C-6380-4B40-85B0-ED0400607335}</x14:id>
        </ext>
      </extLst>
    </cfRule>
  </conditionalFormatting>
  <conditionalFormatting sqref="P4:P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{60DE59FF-4F49-459A-87DD-8FC2AF900074}</x14:id>
        </ext>
      </extLst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22C1C4-96D5-491B-AEBB-7D5EFAFD4E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C18:C20</xm:sqref>
        </x14:conditionalFormatting>
        <x14:conditionalFormatting xmlns:xm="http://schemas.microsoft.com/office/excel/2006/main">
          <x14:cfRule type="dataBar" id="{F1123FBB-3310-4376-B208-F9E5BEF17D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C23:C25</xm:sqref>
        </x14:conditionalFormatting>
        <x14:conditionalFormatting xmlns:xm="http://schemas.microsoft.com/office/excel/2006/main">
          <x14:cfRule type="dataBar" id="{1DB3497C-6380-4B40-85B0-ED04006073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C28:C30</xm:sqref>
        </x14:conditionalFormatting>
        <x14:conditionalFormatting xmlns:xm="http://schemas.microsoft.com/office/excel/2006/main">
          <x14:cfRule type="dataBar" id="{60DE59FF-4F49-459A-87DD-8FC2AF900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P4:P24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topLeftCell="C25" workbookViewId="0">
      <selection activeCell="F37" sqref="F37"/>
    </sheetView>
  </sheetViews>
  <sheetFormatPr defaultRowHeight="15" x14ac:dyDescent="0.25"/>
  <sheetData>
    <row r="1" spans="1:2" x14ac:dyDescent="0.25">
      <c r="A1" s="41">
        <v>80</v>
      </c>
      <c r="B1">
        <v>86.936000000000007</v>
      </c>
    </row>
    <row r="2" spans="1:2" x14ac:dyDescent="0.25">
      <c r="A2" s="41">
        <v>80</v>
      </c>
      <c r="B2">
        <v>73.847000000000008</v>
      </c>
    </row>
    <row r="3" spans="1:2" x14ac:dyDescent="0.25">
      <c r="A3" s="41">
        <v>80</v>
      </c>
      <c r="B3">
        <v>60.494</v>
      </c>
    </row>
    <row r="4" spans="1:2" x14ac:dyDescent="0.25">
      <c r="A4" s="41">
        <v>80</v>
      </c>
      <c r="B4">
        <v>58.293999999999997</v>
      </c>
    </row>
    <row r="5" spans="1:2" x14ac:dyDescent="0.25">
      <c r="A5" s="41">
        <v>100</v>
      </c>
      <c r="B5">
        <v>87.204000000000008</v>
      </c>
    </row>
    <row r="6" spans="1:2" x14ac:dyDescent="0.25">
      <c r="A6" s="41">
        <v>100</v>
      </c>
      <c r="B6">
        <v>85.317000000000007</v>
      </c>
    </row>
    <row r="7" spans="1:2" x14ac:dyDescent="0.25">
      <c r="A7" s="41">
        <v>100</v>
      </c>
      <c r="B7">
        <v>84.653999999999996</v>
      </c>
    </row>
    <row r="8" spans="1:2" x14ac:dyDescent="0.25">
      <c r="A8" s="41">
        <v>100</v>
      </c>
      <c r="B8">
        <v>82.822000000000003</v>
      </c>
    </row>
    <row r="9" spans="1:2" x14ac:dyDescent="0.25">
      <c r="A9" s="41">
        <v>140</v>
      </c>
      <c r="B9">
        <v>97.245999999999995</v>
      </c>
    </row>
    <row r="10" spans="1:2" x14ac:dyDescent="0.25">
      <c r="A10" s="41">
        <v>140</v>
      </c>
      <c r="B10">
        <v>91.05</v>
      </c>
    </row>
    <row r="11" spans="1:2" x14ac:dyDescent="0.25">
      <c r="A11" s="41">
        <v>140</v>
      </c>
      <c r="B11">
        <v>90.951999999999998</v>
      </c>
    </row>
    <row r="12" spans="1:2" ht="15.75" thickBot="1" x14ac:dyDescent="0.3">
      <c r="A12" s="43">
        <v>140</v>
      </c>
      <c r="B12">
        <v>83.141999999999996</v>
      </c>
    </row>
    <row r="19" spans="1:3" x14ac:dyDescent="0.25">
      <c r="A19" s="41">
        <v>8</v>
      </c>
      <c r="B19">
        <v>87.039999999999992</v>
      </c>
    </row>
    <row r="20" spans="1:3" x14ac:dyDescent="0.25">
      <c r="A20" s="41">
        <v>10</v>
      </c>
      <c r="B20">
        <v>77.956000000000003</v>
      </c>
    </row>
    <row r="21" spans="1:3" ht="15.75" thickBot="1" x14ac:dyDescent="0.3">
      <c r="A21" s="43">
        <v>13</v>
      </c>
      <c r="B21">
        <v>65.001000000000005</v>
      </c>
    </row>
    <row r="30" spans="1:3" x14ac:dyDescent="0.25">
      <c r="B30" s="41">
        <v>0.25</v>
      </c>
      <c r="C30">
        <v>94.427999999999997</v>
      </c>
    </row>
    <row r="31" spans="1:3" x14ac:dyDescent="0.25">
      <c r="B31" s="41">
        <v>0.5</v>
      </c>
      <c r="C31">
        <v>93.787999999999997</v>
      </c>
    </row>
    <row r="32" spans="1:3" ht="15.75" thickBot="1" x14ac:dyDescent="0.3">
      <c r="B32" s="43">
        <v>0.6</v>
      </c>
      <c r="C32">
        <v>86.567000000000007</v>
      </c>
    </row>
    <row r="39" spans="3:4" x14ac:dyDescent="0.25">
      <c r="C39" s="41" t="s">
        <v>211</v>
      </c>
      <c r="D39">
        <v>85.483000000000004</v>
      </c>
    </row>
    <row r="40" spans="3:4" x14ac:dyDescent="0.25">
      <c r="C40" s="41" t="s">
        <v>212</v>
      </c>
      <c r="D40">
        <v>86.037000000000006</v>
      </c>
    </row>
    <row r="41" spans="3:4" ht="15.75" thickBot="1" x14ac:dyDescent="0.3">
      <c r="C41" s="43" t="s">
        <v>213</v>
      </c>
      <c r="D41">
        <v>91.685000000000002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4"/>
  <sheetViews>
    <sheetView topLeftCell="D1" workbookViewId="0">
      <selection activeCell="E14" sqref="E14"/>
    </sheetView>
  </sheetViews>
  <sheetFormatPr defaultRowHeight="15" x14ac:dyDescent="0.25"/>
  <cols>
    <col min="5" max="5" width="14.5703125" bestFit="1" customWidth="1"/>
    <col min="6" max="6" width="19.7109375" bestFit="1" customWidth="1"/>
  </cols>
  <sheetData>
    <row r="1" spans="1:17" x14ac:dyDescent="0.25">
      <c r="A1" t="s">
        <v>171</v>
      </c>
    </row>
    <row r="3" spans="1:17" ht="17.25" x14ac:dyDescent="0.25">
      <c r="E3" s="2" t="s">
        <v>166</v>
      </c>
      <c r="F3" s="2" t="s">
        <v>183</v>
      </c>
      <c r="G3" s="2" t="s">
        <v>137</v>
      </c>
    </row>
    <row r="4" spans="1:17" x14ac:dyDescent="0.25">
      <c r="E4" s="41" t="s">
        <v>173</v>
      </c>
      <c r="F4" s="2">
        <v>3.3736999999999999</v>
      </c>
      <c r="G4" s="2">
        <f>(Table11[[#This Row],[DENSITY(g/cm3)]]/C6) * 100</f>
        <v>38.20724801812004</v>
      </c>
      <c r="H4">
        <f>100-Table11[[#This Row],[Column1]]</f>
        <v>61.79275198187996</v>
      </c>
    </row>
    <row r="5" spans="1:17" ht="15.75" thickBot="1" x14ac:dyDescent="0.3">
      <c r="E5" s="41" t="s">
        <v>146</v>
      </c>
      <c r="F5" s="2">
        <v>3.6831</v>
      </c>
      <c r="G5" s="2">
        <f>(Table11[[#This Row],[DENSITY(g/cm3)]]/C6)*100</f>
        <v>41.711211778029444</v>
      </c>
      <c r="H5">
        <f>100-Table11[[#This Row],[Column1]]</f>
        <v>58.288788221970556</v>
      </c>
      <c r="L5" t="s">
        <v>172</v>
      </c>
    </row>
    <row r="6" spans="1:17" x14ac:dyDescent="0.25">
      <c r="C6">
        <v>8.83</v>
      </c>
      <c r="E6" s="41" t="s">
        <v>147</v>
      </c>
      <c r="F6" s="2">
        <v>2.9847000000000001</v>
      </c>
      <c r="G6" s="2">
        <f>(Table11[[#This Row],[DENSITY(g/cm3)]]/C6)*100</f>
        <v>33.801812004530014</v>
      </c>
      <c r="H6">
        <f>100-Table11[[#This Row],[Column1]]</f>
        <v>66.198187995469993</v>
      </c>
      <c r="I6" s="55"/>
      <c r="J6" s="56"/>
      <c r="K6" s="56"/>
      <c r="L6" s="56"/>
      <c r="M6" s="56"/>
      <c r="N6" s="56"/>
      <c r="O6" s="56"/>
      <c r="P6" s="56"/>
      <c r="Q6" s="57"/>
    </row>
    <row r="7" spans="1:17" x14ac:dyDescent="0.25">
      <c r="E7" s="41" t="s">
        <v>148</v>
      </c>
      <c r="F7" s="2">
        <v>3.6398000000000001</v>
      </c>
      <c r="G7" s="2">
        <f>(Table11[[#This Row],[DENSITY(g/cm3)]]/C6)*100</f>
        <v>41.220838052095132</v>
      </c>
      <c r="H7">
        <f>100-Table11[[#This Row],[Column1]]</f>
        <v>58.779161947904868</v>
      </c>
      <c r="I7" s="58"/>
      <c r="J7" s="52"/>
      <c r="K7" s="52"/>
      <c r="L7" s="52"/>
      <c r="M7" s="52"/>
      <c r="N7" s="52"/>
      <c r="O7" s="52"/>
      <c r="P7" s="52"/>
      <c r="Q7" s="59"/>
    </row>
    <row r="8" spans="1:17" x14ac:dyDescent="0.25">
      <c r="E8" s="41" t="s">
        <v>149</v>
      </c>
      <c r="F8" s="2">
        <v>3.2930999999999999</v>
      </c>
      <c r="G8" s="2">
        <f>(Table11[[#This Row],[DENSITY(g/cm3)]]/C6)*100</f>
        <v>37.294450736126841</v>
      </c>
      <c r="H8">
        <f>100-Table11[[#This Row],[Column1]]</f>
        <v>62.705549263873159</v>
      </c>
      <c r="I8" s="58"/>
      <c r="J8" s="52"/>
      <c r="K8" s="52"/>
      <c r="L8" s="52"/>
      <c r="M8" s="52"/>
      <c r="N8" s="52"/>
      <c r="O8" s="52"/>
      <c r="P8" s="52"/>
      <c r="Q8" s="59"/>
    </row>
    <row r="9" spans="1:17" ht="15.75" thickBot="1" x14ac:dyDescent="0.3">
      <c r="E9" s="41" t="s">
        <v>150</v>
      </c>
      <c r="F9" s="2">
        <v>2.8731</v>
      </c>
      <c r="G9" s="2">
        <f>(Table11[[#This Row],[DENSITY(g/cm3)]]/C6)*100</f>
        <v>32.537938844847112</v>
      </c>
      <c r="H9">
        <f>100-Table11[[#This Row],[Column1]]</f>
        <v>67.462061155152895</v>
      </c>
      <c r="I9" s="60"/>
      <c r="J9" s="61"/>
      <c r="K9" s="61"/>
      <c r="L9" s="61"/>
      <c r="M9" s="61"/>
      <c r="N9" s="61"/>
      <c r="O9" s="61"/>
      <c r="P9" s="61"/>
      <c r="Q9" s="62"/>
    </row>
    <row r="10" spans="1:17" ht="15.75" thickBot="1" x14ac:dyDescent="0.3">
      <c r="E10" s="41" t="s">
        <v>151</v>
      </c>
      <c r="F10" s="2">
        <v>3.7248999999999999</v>
      </c>
      <c r="G10" s="2">
        <f>(Table11[[#This Row],[DENSITY(g/cm3)]]/C6)*100</f>
        <v>42.184597961494902</v>
      </c>
      <c r="H10">
        <f>100-Table11[[#This Row],[Column1]]</f>
        <v>57.815402038505098</v>
      </c>
    </row>
    <row r="11" spans="1:17" x14ac:dyDescent="0.25">
      <c r="E11" s="41" t="s">
        <v>152</v>
      </c>
      <c r="F11" s="2">
        <v>3.2187000000000001</v>
      </c>
      <c r="G11" s="2">
        <f>(Table11[[#This Row],[DENSITY(g/cm3)]]/C6)*100</f>
        <v>36.451868629671573</v>
      </c>
      <c r="H11">
        <f>100-Table11[[#This Row],[Column1]]</f>
        <v>63.548131370328427</v>
      </c>
      <c r="I11" s="55"/>
      <c r="J11" s="56"/>
      <c r="K11" s="56"/>
      <c r="L11" s="56"/>
      <c r="M11" s="56"/>
      <c r="N11" s="56"/>
      <c r="O11" s="56"/>
      <c r="P11" s="56"/>
      <c r="Q11" s="57"/>
    </row>
    <row r="12" spans="1:17" x14ac:dyDescent="0.25">
      <c r="E12" s="41" t="s">
        <v>153</v>
      </c>
      <c r="F12" s="2">
        <v>4.0320999999999998</v>
      </c>
      <c r="G12" s="2">
        <f>(Table11[[#This Row],[DENSITY(g/cm3)]]/C6)*100</f>
        <v>45.663646659116644</v>
      </c>
      <c r="H12">
        <f>100-Table11[[#This Row],[Column1]]</f>
        <v>54.336353340883356</v>
      </c>
      <c r="I12" s="58"/>
      <c r="J12" s="52"/>
      <c r="K12" s="52"/>
      <c r="L12" s="52"/>
      <c r="M12" s="52"/>
      <c r="N12" s="52"/>
      <c r="O12" s="52"/>
      <c r="P12" s="52"/>
      <c r="Q12" s="59"/>
    </row>
    <row r="13" spans="1:17" x14ac:dyDescent="0.25">
      <c r="E13" s="41" t="s">
        <v>154</v>
      </c>
      <c r="F13" s="2">
        <v>3.9134000000000002</v>
      </c>
      <c r="G13" s="2">
        <f>(Table11[[#This Row],[DENSITY(g/cm3)]]/C6)*100</f>
        <v>44.319365798414502</v>
      </c>
      <c r="H13">
        <f>100-Table11[[#This Row],[Column1]]</f>
        <v>55.680634201585498</v>
      </c>
      <c r="I13" s="58"/>
      <c r="J13" s="52"/>
      <c r="K13" s="52"/>
      <c r="L13" s="52"/>
      <c r="M13" s="52"/>
      <c r="N13" s="52"/>
      <c r="O13" s="52"/>
      <c r="P13" s="52"/>
      <c r="Q13" s="59"/>
    </row>
    <row r="14" spans="1:17" ht="15.75" thickBot="1" x14ac:dyDescent="0.3">
      <c r="E14" s="41" t="s">
        <v>155</v>
      </c>
      <c r="F14" s="2">
        <v>3.5697999999999999</v>
      </c>
      <c r="G14" s="2">
        <f>(Table11[[#This Row],[DENSITY(g/cm3)]]/C6)*100</f>
        <v>40.428086070215173</v>
      </c>
      <c r="H14">
        <f>100-Table11[[#This Row],[Column1]]</f>
        <v>59.571913929784827</v>
      </c>
      <c r="I14" s="60"/>
      <c r="J14" s="61"/>
      <c r="K14" s="61"/>
      <c r="L14" s="61"/>
      <c r="M14" s="61"/>
      <c r="N14" s="61"/>
      <c r="O14" s="61"/>
      <c r="P14" s="61"/>
      <c r="Q14" s="62"/>
    </row>
    <row r="15" spans="1:17" x14ac:dyDescent="0.25">
      <c r="E15" s="41" t="s">
        <v>156</v>
      </c>
      <c r="F15" s="2">
        <v>4.2176</v>
      </c>
      <c r="G15" s="2">
        <f>(Table11[[#This Row],[DENSITY(g/cm3)]]/C6)*100</f>
        <v>47.764439411098522</v>
      </c>
      <c r="H15">
        <f>100-Table11[[#This Row],[Column1]]</f>
        <v>52.235560588901478</v>
      </c>
    </row>
    <row r="16" spans="1:17" x14ac:dyDescent="0.25">
      <c r="E16" s="41" t="s">
        <v>174</v>
      </c>
      <c r="F16" s="2">
        <v>3.3298000000000001</v>
      </c>
      <c r="G16" s="2">
        <f>(Table11[[#This Row],[DENSITY(g/cm3)]]/C6)*100</f>
        <v>37.71007927519819</v>
      </c>
      <c r="H16">
        <f>100-Table11[[#This Row],[Column1]]</f>
        <v>62.28992072480181</v>
      </c>
    </row>
    <row r="17" spans="5:10" x14ac:dyDescent="0.25">
      <c r="E17" s="41" t="s">
        <v>175</v>
      </c>
      <c r="F17" s="2">
        <v>3.1038000000000001</v>
      </c>
      <c r="G17" s="2">
        <f>(Table11[[#This Row],[DENSITY(g/cm3)]]/C6)*100</f>
        <v>35.150622876557193</v>
      </c>
      <c r="H17">
        <f>100-Table11[[#This Row],[Column1]]</f>
        <v>64.849377123442807</v>
      </c>
    </row>
    <row r="18" spans="5:10" x14ac:dyDescent="0.25">
      <c r="E18" s="41" t="s">
        <v>176</v>
      </c>
      <c r="F18" s="2">
        <v>2.9826000000000001</v>
      </c>
      <c r="G18" s="2">
        <f>(Table11[[#This Row],[DENSITY(g/cm3)]]/C6)*100</f>
        <v>33.778029445073614</v>
      </c>
      <c r="H18">
        <f>100-Table11[[#This Row],[Column1]]</f>
        <v>66.221970554926386</v>
      </c>
    </row>
    <row r="19" spans="5:10" x14ac:dyDescent="0.25">
      <c r="E19" s="41" t="s">
        <v>177</v>
      </c>
      <c r="F19" s="2">
        <v>3.2176</v>
      </c>
      <c r="G19" s="2">
        <f>(Table11[[#This Row],[DENSITY(g/cm3)]]/C6)*100</f>
        <v>36.439411098527749</v>
      </c>
      <c r="H19">
        <f>100-Table11[[#This Row],[Column1]]</f>
        <v>63.560588901472251</v>
      </c>
    </row>
    <row r="20" spans="5:10" x14ac:dyDescent="0.25">
      <c r="E20" s="41" t="s">
        <v>178</v>
      </c>
      <c r="F20" s="2">
        <v>2.7820999999999998</v>
      </c>
      <c r="G20" s="2">
        <f>(Table11[[#This Row],[DENSITY(g/cm3)]]/C6)*100</f>
        <v>31.507361268403166</v>
      </c>
      <c r="H20">
        <f>100-Table11[[#This Row],[Column1]]</f>
        <v>68.492638731596827</v>
      </c>
    </row>
    <row r="21" spans="5:10" x14ac:dyDescent="0.25">
      <c r="E21" s="41" t="s">
        <v>179</v>
      </c>
      <c r="F21" s="2">
        <v>3.5287000000000002</v>
      </c>
      <c r="G21" s="2">
        <f>(Table11[[#This Row],[DENSITY(g/cm3)]]/C6)*100</f>
        <v>39.962627406568515</v>
      </c>
      <c r="H21">
        <f>100-Table11[[#This Row],[Column1]]</f>
        <v>60.037372593431485</v>
      </c>
    </row>
    <row r="22" spans="5:10" x14ac:dyDescent="0.25">
      <c r="E22" s="41" t="s">
        <v>180</v>
      </c>
      <c r="F22" s="2">
        <v>3.2963</v>
      </c>
      <c r="G22" s="2">
        <f>(Table11[[#This Row],[DENSITY(g/cm3)]]/C6)*100</f>
        <v>37.330690826727064</v>
      </c>
      <c r="H22">
        <f>100-Table11[[#This Row],[Column1]]</f>
        <v>62.669309173272936</v>
      </c>
      <c r="J22" t="s">
        <v>195</v>
      </c>
    </row>
    <row r="23" spans="5:10" x14ac:dyDescent="0.25">
      <c r="E23" s="41" t="s">
        <v>181</v>
      </c>
      <c r="F23" s="2">
        <v>3.8729</v>
      </c>
      <c r="G23" s="2">
        <f>(Table11[[#This Row],[DENSITY(g/cm3)]]/C6)*100</f>
        <v>43.860702151755383</v>
      </c>
      <c r="H23">
        <f>100-Table11[[#This Row],[Column1]]</f>
        <v>56.139297848244617</v>
      </c>
    </row>
    <row r="24" spans="5:10" x14ac:dyDescent="0.25">
      <c r="E24" s="41" t="s">
        <v>182</v>
      </c>
      <c r="F24" s="2">
        <v>2.8788</v>
      </c>
      <c r="G24" s="2">
        <f>(Table11[[#This Row],[DENSITY(g/cm3)]]/C6)*100</f>
        <v>32.602491506228766</v>
      </c>
      <c r="H24">
        <f>100-Table11[[#This Row],[Column1]]</f>
        <v>67.397508493771227</v>
      </c>
    </row>
  </sheetData>
  <mergeCells count="2">
    <mergeCell ref="I6:Q9"/>
    <mergeCell ref="I11:Q14"/>
  </mergeCells>
  <conditionalFormatting sqref="E4: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R71"/>
  <sheetViews>
    <sheetView tabSelected="1" topLeftCell="A67" zoomScaleNormal="100" workbookViewId="0">
      <selection activeCell="B70" sqref="B70"/>
    </sheetView>
  </sheetViews>
  <sheetFormatPr defaultRowHeight="15" x14ac:dyDescent="0.25"/>
  <cols>
    <col min="2" max="2" width="11" customWidth="1"/>
    <col min="3" max="3" width="18.140625" bestFit="1" customWidth="1"/>
    <col min="4" max="4" width="16.140625" bestFit="1" customWidth="1"/>
    <col min="5" max="5" width="14.5703125" bestFit="1" customWidth="1"/>
    <col min="6" max="6" width="14.85546875" bestFit="1" customWidth="1"/>
    <col min="8" max="8" width="8.85546875" bestFit="1" customWidth="1"/>
    <col min="9" max="9" width="14.5703125" bestFit="1" customWidth="1"/>
    <col min="10" max="10" width="12.140625" bestFit="1" customWidth="1"/>
  </cols>
  <sheetData>
    <row r="3" spans="2:18" x14ac:dyDescent="0.25">
      <c r="B3" s="2" t="s">
        <v>92</v>
      </c>
      <c r="C3" s="2" t="s">
        <v>187</v>
      </c>
      <c r="D3" s="2" t="s">
        <v>192</v>
      </c>
      <c r="E3" s="2" t="s">
        <v>190</v>
      </c>
      <c r="F3" s="2"/>
    </row>
    <row r="4" spans="2:18" x14ac:dyDescent="0.25">
      <c r="B4" s="2">
        <v>1</v>
      </c>
      <c r="C4" s="2">
        <v>1</v>
      </c>
      <c r="D4" s="2">
        <v>80</v>
      </c>
      <c r="E4" s="2">
        <v>9.1300000000000008</v>
      </c>
      <c r="F4" s="2"/>
      <c r="P4" t="s">
        <v>184</v>
      </c>
      <c r="Q4" t="s">
        <v>166</v>
      </c>
      <c r="R4" t="s">
        <v>185</v>
      </c>
    </row>
    <row r="5" spans="2:18" x14ac:dyDescent="0.25">
      <c r="B5" s="2">
        <v>2</v>
      </c>
      <c r="C5" s="2">
        <v>2</v>
      </c>
      <c r="D5" s="2">
        <v>80</v>
      </c>
      <c r="E5" s="2">
        <v>7.23</v>
      </c>
      <c r="F5" s="2"/>
      <c r="P5" s="41">
        <v>1</v>
      </c>
      <c r="Q5" s="2" t="s">
        <v>173</v>
      </c>
      <c r="R5" s="41">
        <v>9.1300000000000008</v>
      </c>
    </row>
    <row r="6" spans="2:18" x14ac:dyDescent="0.25">
      <c r="B6" s="2">
        <v>3</v>
      </c>
      <c r="C6" s="2">
        <v>3</v>
      </c>
      <c r="D6" s="2">
        <v>80</v>
      </c>
      <c r="E6" s="2">
        <v>9.07</v>
      </c>
      <c r="F6" s="2"/>
      <c r="P6" s="41">
        <v>2</v>
      </c>
      <c r="Q6" s="2" t="s">
        <v>146</v>
      </c>
      <c r="R6" s="41">
        <v>9.07</v>
      </c>
    </row>
    <row r="7" spans="2:18" x14ac:dyDescent="0.25">
      <c r="B7" s="2">
        <v>4</v>
      </c>
      <c r="C7" s="2">
        <v>4</v>
      </c>
      <c r="D7" s="2">
        <v>80</v>
      </c>
      <c r="E7" s="2">
        <v>8.1300000000000008</v>
      </c>
      <c r="F7" s="2"/>
      <c r="P7" s="41">
        <v>3</v>
      </c>
      <c r="Q7" s="2" t="s">
        <v>147</v>
      </c>
      <c r="R7" s="41"/>
    </row>
    <row r="8" spans="2:18" x14ac:dyDescent="0.25">
      <c r="B8" s="2">
        <v>5</v>
      </c>
      <c r="C8" s="2">
        <v>1</v>
      </c>
      <c r="D8" s="2">
        <v>100</v>
      </c>
      <c r="E8" s="2">
        <v>9.07</v>
      </c>
      <c r="F8" s="2"/>
      <c r="P8" s="41">
        <v>4</v>
      </c>
      <c r="Q8" s="2" t="s">
        <v>148</v>
      </c>
      <c r="R8" s="41">
        <v>7.23</v>
      </c>
    </row>
    <row r="9" spans="2:18" x14ac:dyDescent="0.25">
      <c r="B9" s="2">
        <v>6</v>
      </c>
      <c r="C9" s="2">
        <v>2</v>
      </c>
      <c r="D9" s="2">
        <v>100</v>
      </c>
      <c r="E9" s="2">
        <v>5.04</v>
      </c>
      <c r="F9" s="2"/>
      <c r="P9" s="41">
        <v>5</v>
      </c>
      <c r="Q9" s="2" t="s">
        <v>149</v>
      </c>
      <c r="R9" s="41">
        <v>5.04</v>
      </c>
    </row>
    <row r="10" spans="2:18" x14ac:dyDescent="0.25">
      <c r="B10" s="2">
        <v>7</v>
      </c>
      <c r="C10" s="2">
        <v>3</v>
      </c>
      <c r="D10" s="2">
        <v>100</v>
      </c>
      <c r="E10" s="2">
        <v>11.49</v>
      </c>
      <c r="F10" s="2"/>
      <c r="P10" s="41">
        <v>6</v>
      </c>
      <c r="Q10" s="2" t="s">
        <v>150</v>
      </c>
      <c r="R10" s="41">
        <v>6.45</v>
      </c>
    </row>
    <row r="11" spans="2:18" x14ac:dyDescent="0.25">
      <c r="B11" s="2">
        <v>8</v>
      </c>
      <c r="C11" s="2">
        <v>4</v>
      </c>
      <c r="D11" s="2">
        <v>100</v>
      </c>
      <c r="E11" s="2">
        <v>3.56</v>
      </c>
      <c r="F11" s="2"/>
      <c r="P11" s="41">
        <v>7</v>
      </c>
      <c r="Q11" s="2" t="s">
        <v>151</v>
      </c>
      <c r="R11" s="41">
        <v>9.07</v>
      </c>
    </row>
    <row r="12" spans="2:18" x14ac:dyDescent="0.25">
      <c r="B12" s="2">
        <v>9</v>
      </c>
      <c r="C12" s="2">
        <v>1</v>
      </c>
      <c r="D12" s="2">
        <v>140</v>
      </c>
      <c r="E12" s="2">
        <v>0</v>
      </c>
      <c r="F12" s="2"/>
      <c r="P12" s="41">
        <v>8</v>
      </c>
      <c r="Q12" s="2" t="s">
        <v>152</v>
      </c>
      <c r="R12" s="41">
        <v>11.49</v>
      </c>
    </row>
    <row r="13" spans="2:18" x14ac:dyDescent="0.25">
      <c r="B13" s="2">
        <v>10</v>
      </c>
      <c r="C13" s="2">
        <v>2</v>
      </c>
      <c r="D13" s="2">
        <v>140</v>
      </c>
      <c r="E13" s="2">
        <v>6.45</v>
      </c>
      <c r="F13" s="2"/>
      <c r="P13" s="41">
        <v>9</v>
      </c>
      <c r="Q13" s="2" t="s">
        <v>153</v>
      </c>
      <c r="R13" s="41">
        <v>12.3</v>
      </c>
    </row>
    <row r="14" spans="2:18" x14ac:dyDescent="0.25">
      <c r="B14" s="2">
        <v>11</v>
      </c>
      <c r="C14" s="2">
        <v>3</v>
      </c>
      <c r="D14" s="2">
        <v>140</v>
      </c>
      <c r="E14" s="2">
        <v>12.3</v>
      </c>
      <c r="F14" s="2"/>
      <c r="P14" s="41">
        <v>10</v>
      </c>
      <c r="Q14" s="2" t="s">
        <v>154</v>
      </c>
      <c r="R14" s="41">
        <v>8.1300000000000008</v>
      </c>
    </row>
    <row r="15" spans="2:18" x14ac:dyDescent="0.25">
      <c r="B15" s="2">
        <v>12</v>
      </c>
      <c r="C15" s="2">
        <v>4</v>
      </c>
      <c r="D15" s="2">
        <v>140</v>
      </c>
      <c r="E15" s="2">
        <v>14.43</v>
      </c>
      <c r="F15" s="2"/>
      <c r="P15" s="41">
        <v>11</v>
      </c>
      <c r="Q15" s="2" t="s">
        <v>155</v>
      </c>
      <c r="R15" s="41">
        <v>3.56</v>
      </c>
    </row>
    <row r="16" spans="2:18" x14ac:dyDescent="0.25">
      <c r="B16" s="2"/>
      <c r="C16" s="2"/>
      <c r="D16" s="2"/>
      <c r="E16" s="2"/>
      <c r="F16" s="2"/>
      <c r="P16" s="41">
        <v>12</v>
      </c>
      <c r="Q16" s="2" t="s">
        <v>156</v>
      </c>
      <c r="R16" s="41">
        <v>14.43</v>
      </c>
    </row>
    <row r="17" spans="2:18" x14ac:dyDescent="0.25">
      <c r="B17" s="2" t="s">
        <v>92</v>
      </c>
      <c r="C17" s="2" t="s">
        <v>193</v>
      </c>
      <c r="D17" s="2" t="s">
        <v>191</v>
      </c>
      <c r="E17" s="2"/>
      <c r="P17" s="41">
        <v>13</v>
      </c>
      <c r="Q17" s="2" t="s">
        <v>174</v>
      </c>
      <c r="R17" s="41"/>
    </row>
    <row r="18" spans="2:18" x14ac:dyDescent="0.25">
      <c r="B18" s="2">
        <v>13</v>
      </c>
      <c r="C18" s="2">
        <v>8</v>
      </c>
      <c r="D18" s="2"/>
      <c r="E18" s="2"/>
      <c r="P18" s="41">
        <v>14</v>
      </c>
      <c r="Q18" s="2" t="s">
        <v>175</v>
      </c>
      <c r="R18" s="41">
        <v>18.940000000000001</v>
      </c>
    </row>
    <row r="19" spans="2:18" x14ac:dyDescent="0.25">
      <c r="B19" s="2">
        <v>14</v>
      </c>
      <c r="C19" s="2">
        <v>10</v>
      </c>
      <c r="D19" s="2">
        <v>18.940000000000001</v>
      </c>
      <c r="E19" s="2"/>
      <c r="P19" s="41">
        <v>15</v>
      </c>
      <c r="Q19" s="2" t="s">
        <v>176</v>
      </c>
      <c r="R19" s="41">
        <v>4.51</v>
      </c>
    </row>
    <row r="20" spans="2:18" x14ac:dyDescent="0.25">
      <c r="B20" s="2">
        <v>15</v>
      </c>
      <c r="C20" s="2">
        <v>13</v>
      </c>
      <c r="D20" s="2">
        <v>4.51</v>
      </c>
      <c r="E20" s="2"/>
      <c r="P20" s="41">
        <v>16</v>
      </c>
      <c r="Q20" s="2" t="s">
        <v>177</v>
      </c>
      <c r="R20" s="41">
        <v>6.13</v>
      </c>
    </row>
    <row r="21" spans="2:18" x14ac:dyDescent="0.25">
      <c r="B21" s="2"/>
      <c r="C21" s="2"/>
      <c r="D21" s="2"/>
      <c r="E21" s="2"/>
      <c r="F21" s="2"/>
      <c r="P21" s="41">
        <v>17</v>
      </c>
      <c r="Q21" s="2" t="s">
        <v>178</v>
      </c>
      <c r="R21" s="41">
        <v>12.83</v>
      </c>
    </row>
    <row r="22" spans="2:18" x14ac:dyDescent="0.25">
      <c r="B22" s="2" t="s">
        <v>189</v>
      </c>
      <c r="C22" s="2" t="s">
        <v>188</v>
      </c>
      <c r="D22" s="2" t="s">
        <v>191</v>
      </c>
      <c r="E22" s="2"/>
      <c r="F22" s="2"/>
      <c r="P22" s="41">
        <v>18</v>
      </c>
      <c r="Q22" s="2" t="s">
        <v>179</v>
      </c>
      <c r="R22" s="41">
        <v>7.34</v>
      </c>
    </row>
    <row r="23" spans="2:18" x14ac:dyDescent="0.25">
      <c r="B23" s="2">
        <v>16</v>
      </c>
      <c r="C23" s="2" t="s">
        <v>16</v>
      </c>
      <c r="D23" s="2">
        <v>6.13</v>
      </c>
      <c r="E23" s="2"/>
      <c r="F23" s="2"/>
      <c r="P23" s="41">
        <v>19</v>
      </c>
      <c r="Q23" s="2" t="s">
        <v>180</v>
      </c>
      <c r="R23" s="41">
        <v>5.43</v>
      </c>
    </row>
    <row r="24" spans="2:18" x14ac:dyDescent="0.25">
      <c r="B24" s="2">
        <v>17</v>
      </c>
      <c r="C24" s="2" t="s">
        <v>18</v>
      </c>
      <c r="D24" s="2">
        <v>12.83</v>
      </c>
      <c r="E24" s="2"/>
      <c r="F24" s="2"/>
      <c r="P24" s="41">
        <v>20</v>
      </c>
      <c r="Q24" s="2" t="s">
        <v>181</v>
      </c>
      <c r="R24" s="41">
        <v>10.08</v>
      </c>
    </row>
    <row r="25" spans="2:18" x14ac:dyDescent="0.25">
      <c r="B25" s="2">
        <v>18</v>
      </c>
      <c r="C25" s="2" t="s">
        <v>88</v>
      </c>
      <c r="D25" s="2">
        <v>7.34</v>
      </c>
      <c r="E25" s="2"/>
      <c r="P25" s="41">
        <v>21</v>
      </c>
      <c r="Q25" s="2" t="s">
        <v>182</v>
      </c>
      <c r="R25" s="41">
        <v>8.1300000000000008</v>
      </c>
    </row>
    <row r="26" spans="2:18" x14ac:dyDescent="0.25">
      <c r="B26" s="2"/>
      <c r="C26" s="2"/>
      <c r="D26" s="2"/>
      <c r="E26" s="2"/>
    </row>
    <row r="27" spans="2:18" x14ac:dyDescent="0.25">
      <c r="B27" s="2" t="s">
        <v>189</v>
      </c>
      <c r="C27" s="2" t="s">
        <v>2</v>
      </c>
      <c r="D27" s="2" t="s">
        <v>191</v>
      </c>
      <c r="E27" s="2"/>
    </row>
    <row r="28" spans="2:18" x14ac:dyDescent="0.25">
      <c r="B28" s="2">
        <v>19</v>
      </c>
      <c r="C28" s="2">
        <v>0.25</v>
      </c>
      <c r="D28" s="2">
        <v>5.43</v>
      </c>
      <c r="E28" s="2"/>
    </row>
    <row r="29" spans="2:18" x14ac:dyDescent="0.25">
      <c r="B29" s="2">
        <v>20</v>
      </c>
      <c r="C29" s="2">
        <v>0.5</v>
      </c>
      <c r="D29" s="2">
        <v>10.08</v>
      </c>
      <c r="E29" s="2"/>
    </row>
    <row r="30" spans="2:18" x14ac:dyDescent="0.25">
      <c r="B30" s="2">
        <v>21</v>
      </c>
      <c r="C30" s="2">
        <v>0.6</v>
      </c>
      <c r="D30" s="2">
        <v>8.1300000000000008</v>
      </c>
      <c r="E30" s="2"/>
    </row>
    <row r="31" spans="2:18" x14ac:dyDescent="0.25">
      <c r="B31" s="2"/>
      <c r="C31" s="2"/>
      <c r="D31" s="2"/>
      <c r="E31" s="2"/>
    </row>
    <row r="36" spans="1:6" ht="15.75" thickBot="1" x14ac:dyDescent="0.3"/>
    <row r="37" spans="1:6" x14ac:dyDescent="0.25">
      <c r="A37" s="46" t="s">
        <v>92</v>
      </c>
      <c r="B37" s="47" t="s">
        <v>187</v>
      </c>
      <c r="C37" s="47" t="s">
        <v>192</v>
      </c>
      <c r="D37" s="50" t="s">
        <v>200</v>
      </c>
      <c r="E37" s="50" t="s">
        <v>201</v>
      </c>
      <c r="F37" s="50" t="s">
        <v>202</v>
      </c>
    </row>
    <row r="38" spans="1:6" x14ac:dyDescent="0.25">
      <c r="A38" s="48">
        <v>1</v>
      </c>
      <c r="B38" s="41">
        <v>1</v>
      </c>
      <c r="C38" s="41">
        <v>80</v>
      </c>
      <c r="D38" s="2">
        <v>104.348</v>
      </c>
      <c r="E38" s="2">
        <v>9</v>
      </c>
      <c r="F38">
        <f>D38/E38</f>
        <v>11.594222222222221</v>
      </c>
    </row>
    <row r="39" spans="1:6" x14ac:dyDescent="0.25">
      <c r="A39" s="48">
        <v>2</v>
      </c>
      <c r="B39" s="41">
        <v>2</v>
      </c>
      <c r="C39" s="41">
        <v>80</v>
      </c>
      <c r="D39" s="2">
        <v>109.179</v>
      </c>
      <c r="E39" s="2">
        <v>8</v>
      </c>
      <c r="F39">
        <f t="shared" ref="F39:F49" si="0">D39/E39</f>
        <v>13.647375</v>
      </c>
    </row>
    <row r="40" spans="1:6" x14ac:dyDescent="0.25">
      <c r="A40" s="48">
        <v>3</v>
      </c>
      <c r="B40" s="41">
        <v>3</v>
      </c>
      <c r="C40" s="41">
        <v>80</v>
      </c>
      <c r="D40" s="2">
        <v>101.143</v>
      </c>
      <c r="E40" s="2">
        <v>11</v>
      </c>
      <c r="F40">
        <f t="shared" si="0"/>
        <v>9.1948181818181816</v>
      </c>
    </row>
    <row r="41" spans="1:6" x14ac:dyDescent="0.25">
      <c r="A41" s="48">
        <v>4</v>
      </c>
      <c r="B41" s="41">
        <v>4</v>
      </c>
      <c r="C41" s="41">
        <v>80</v>
      </c>
      <c r="D41" s="2">
        <v>182.86</v>
      </c>
      <c r="E41" s="2">
        <v>6</v>
      </c>
      <c r="F41">
        <f t="shared" si="0"/>
        <v>30.47666666666667</v>
      </c>
    </row>
    <row r="42" spans="1:6" x14ac:dyDescent="0.25">
      <c r="A42" s="48">
        <v>5</v>
      </c>
      <c r="B42" s="41">
        <v>1</v>
      </c>
      <c r="C42" s="41">
        <v>100</v>
      </c>
      <c r="D42" s="2">
        <v>98.064999999999998</v>
      </c>
      <c r="E42" s="2">
        <v>10</v>
      </c>
      <c r="F42">
        <f t="shared" si="0"/>
        <v>9.8064999999999998</v>
      </c>
    </row>
    <row r="43" spans="1:6" x14ac:dyDescent="0.25">
      <c r="A43" s="48">
        <v>6</v>
      </c>
      <c r="B43" s="41">
        <v>2</v>
      </c>
      <c r="C43" s="41">
        <v>100</v>
      </c>
      <c r="D43" s="2">
        <v>66.212000000000003</v>
      </c>
      <c r="E43" s="2">
        <v>6</v>
      </c>
      <c r="F43">
        <f t="shared" si="0"/>
        <v>11.035333333333334</v>
      </c>
    </row>
    <row r="44" spans="1:6" x14ac:dyDescent="0.25">
      <c r="A44" s="48">
        <v>7</v>
      </c>
      <c r="B44" s="41">
        <v>3</v>
      </c>
      <c r="C44" s="41">
        <v>100</v>
      </c>
      <c r="D44" s="2">
        <v>203.983</v>
      </c>
      <c r="E44" s="2">
        <v>14</v>
      </c>
      <c r="F44">
        <f t="shared" si="0"/>
        <v>14.570214285714286</v>
      </c>
    </row>
    <row r="45" spans="1:6" x14ac:dyDescent="0.25">
      <c r="A45" s="48">
        <v>8</v>
      </c>
      <c r="B45" s="41">
        <v>4</v>
      </c>
      <c r="C45" s="41">
        <v>100</v>
      </c>
      <c r="D45" s="2">
        <v>61.048999999999999</v>
      </c>
      <c r="E45" s="2">
        <v>5</v>
      </c>
      <c r="F45">
        <f t="shared" si="0"/>
        <v>12.2098</v>
      </c>
    </row>
    <row r="46" spans="1:6" x14ac:dyDescent="0.25">
      <c r="A46" s="48">
        <v>9</v>
      </c>
      <c r="B46" s="41">
        <v>1</v>
      </c>
      <c r="C46" s="41">
        <v>140</v>
      </c>
      <c r="F46" t="e">
        <f t="shared" si="0"/>
        <v>#DIV/0!</v>
      </c>
    </row>
    <row r="47" spans="1:6" x14ac:dyDescent="0.25">
      <c r="A47" s="48">
        <v>10</v>
      </c>
      <c r="B47" s="41">
        <v>2</v>
      </c>
      <c r="C47" s="41">
        <v>140</v>
      </c>
      <c r="D47" s="2">
        <v>68.852999999999994</v>
      </c>
      <c r="E47" s="2">
        <v>7</v>
      </c>
      <c r="F47">
        <f t="shared" si="0"/>
        <v>9.8361428571428569</v>
      </c>
    </row>
    <row r="48" spans="1:6" x14ac:dyDescent="0.25">
      <c r="A48" s="48">
        <v>11</v>
      </c>
      <c r="B48" s="41">
        <v>3</v>
      </c>
      <c r="C48" s="41">
        <v>140</v>
      </c>
      <c r="D48" s="2">
        <v>173.14099999999999</v>
      </c>
      <c r="E48" s="2">
        <v>13</v>
      </c>
      <c r="F48">
        <f t="shared" si="0"/>
        <v>13.318538461538461</v>
      </c>
    </row>
    <row r="49" spans="1:11" ht="15.75" thickBot="1" x14ac:dyDescent="0.3">
      <c r="A49" s="49">
        <v>12</v>
      </c>
      <c r="B49" s="43">
        <v>4</v>
      </c>
      <c r="C49" s="43">
        <v>140</v>
      </c>
      <c r="D49" s="2">
        <v>182.73400000000001</v>
      </c>
      <c r="E49" s="2">
        <v>9</v>
      </c>
      <c r="F49">
        <f t="shared" si="0"/>
        <v>20.303777777777778</v>
      </c>
    </row>
    <row r="51" spans="1:11" ht="15.75" thickBot="1" x14ac:dyDescent="0.3"/>
    <row r="52" spans="1:11" x14ac:dyDescent="0.25">
      <c r="A52" s="46" t="s">
        <v>92</v>
      </c>
      <c r="B52" s="47" t="s">
        <v>193</v>
      </c>
      <c r="C52" t="s">
        <v>203</v>
      </c>
      <c r="D52" t="s">
        <v>204</v>
      </c>
      <c r="E52" t="s">
        <v>205</v>
      </c>
    </row>
    <row r="53" spans="1:11" x14ac:dyDescent="0.25">
      <c r="A53" s="48">
        <v>13</v>
      </c>
      <c r="B53" s="41">
        <v>8</v>
      </c>
      <c r="C53">
        <v>128.76499999999999</v>
      </c>
      <c r="D53">
        <v>10</v>
      </c>
      <c r="E53">
        <f>C53/D53</f>
        <v>12.876499999999998</v>
      </c>
    </row>
    <row r="54" spans="1:11" x14ac:dyDescent="0.25">
      <c r="A54" s="48">
        <v>14</v>
      </c>
      <c r="B54" s="41">
        <v>10</v>
      </c>
      <c r="C54">
        <v>273.94200000000001</v>
      </c>
      <c r="D54">
        <v>12</v>
      </c>
      <c r="E54">
        <f t="shared" ref="E54:E55" si="1">C54/D54</f>
        <v>22.828500000000002</v>
      </c>
    </row>
    <row r="55" spans="1:11" ht="15.75" thickBot="1" x14ac:dyDescent="0.3">
      <c r="A55" s="49">
        <v>15</v>
      </c>
      <c r="B55" s="43">
        <v>13</v>
      </c>
      <c r="C55">
        <v>84.382999999999996</v>
      </c>
      <c r="D55">
        <v>8</v>
      </c>
      <c r="E55">
        <f t="shared" si="1"/>
        <v>10.547874999999999</v>
      </c>
    </row>
    <row r="56" spans="1:11" ht="15.75" thickBot="1" x14ac:dyDescent="0.3">
      <c r="I56" t="s">
        <v>81</v>
      </c>
      <c r="J56" t="s">
        <v>11</v>
      </c>
      <c r="K56" t="s">
        <v>205</v>
      </c>
    </row>
    <row r="57" spans="1:11" x14ac:dyDescent="0.25">
      <c r="A57" s="46" t="s">
        <v>189</v>
      </c>
      <c r="B57" s="47" t="s">
        <v>2</v>
      </c>
      <c r="C57" t="s">
        <v>206</v>
      </c>
      <c r="D57" t="s">
        <v>207</v>
      </c>
      <c r="E57" t="s">
        <v>202</v>
      </c>
      <c r="J57">
        <v>80</v>
      </c>
      <c r="K57">
        <v>11.594222222222221</v>
      </c>
    </row>
    <row r="58" spans="1:11" x14ac:dyDescent="0.25">
      <c r="A58" s="48">
        <v>19</v>
      </c>
      <c r="B58" s="41">
        <v>0.25</v>
      </c>
      <c r="C58">
        <v>140.38300000000001</v>
      </c>
      <c r="D58">
        <v>9</v>
      </c>
      <c r="E58">
        <f>C58/D58</f>
        <v>15.598111111111113</v>
      </c>
      <c r="J58">
        <v>100</v>
      </c>
      <c r="K58">
        <v>9.8064999999999998</v>
      </c>
    </row>
    <row r="59" spans="1:11" x14ac:dyDescent="0.25">
      <c r="A59" s="48">
        <v>20</v>
      </c>
      <c r="B59" s="41">
        <v>0.5</v>
      </c>
      <c r="C59">
        <v>101.825</v>
      </c>
      <c r="D59">
        <v>4</v>
      </c>
      <c r="E59">
        <f t="shared" ref="E59:E60" si="2">C59/D59</f>
        <v>25.456250000000001</v>
      </c>
      <c r="J59">
        <v>140</v>
      </c>
    </row>
    <row r="60" spans="1:11" ht="15.75" thickBot="1" x14ac:dyDescent="0.3">
      <c r="A60" s="49">
        <v>21</v>
      </c>
      <c r="B60" s="43">
        <v>0.6</v>
      </c>
      <c r="C60">
        <v>87.27</v>
      </c>
      <c r="D60">
        <v>7</v>
      </c>
      <c r="E60">
        <f t="shared" si="2"/>
        <v>12.467142857142857</v>
      </c>
    </row>
    <row r="61" spans="1:11" x14ac:dyDescent="0.25">
      <c r="I61" t="s">
        <v>208</v>
      </c>
      <c r="J61">
        <v>80</v>
      </c>
      <c r="K61">
        <v>13.647375</v>
      </c>
    </row>
    <row r="62" spans="1:11" ht="15.75" thickBot="1" x14ac:dyDescent="0.3">
      <c r="J62">
        <v>100</v>
      </c>
      <c r="K62">
        <v>11.035333333333334</v>
      </c>
    </row>
    <row r="63" spans="1:11" x14ac:dyDescent="0.25">
      <c r="A63" s="46" t="s">
        <v>189</v>
      </c>
      <c r="B63" s="47" t="s">
        <v>188</v>
      </c>
      <c r="C63" t="s">
        <v>203</v>
      </c>
      <c r="D63" t="s">
        <v>207</v>
      </c>
      <c r="E63" t="s">
        <v>202</v>
      </c>
      <c r="J63">
        <v>140</v>
      </c>
      <c r="K63">
        <v>9.8361428571428569</v>
      </c>
    </row>
    <row r="64" spans="1:11" x14ac:dyDescent="0.25">
      <c r="A64" s="48">
        <v>16</v>
      </c>
      <c r="B64" s="41" t="s">
        <v>16</v>
      </c>
      <c r="C64">
        <v>115.776</v>
      </c>
      <c r="D64">
        <v>13</v>
      </c>
      <c r="E64">
        <f>C64/D64</f>
        <v>8.905846153846154</v>
      </c>
    </row>
    <row r="65" spans="1:11" x14ac:dyDescent="0.25">
      <c r="A65" s="48">
        <v>17</v>
      </c>
      <c r="B65" s="41" t="s">
        <v>18</v>
      </c>
      <c r="C65">
        <v>153.512</v>
      </c>
      <c r="D65">
        <v>15</v>
      </c>
      <c r="E65">
        <f t="shared" ref="E65:E66" si="3">C65/D65</f>
        <v>10.234133333333334</v>
      </c>
      <c r="I65" t="s">
        <v>209</v>
      </c>
      <c r="J65">
        <v>80</v>
      </c>
      <c r="K65">
        <v>9.1948181818181816</v>
      </c>
    </row>
    <row r="66" spans="1:11" ht="15.75" thickBot="1" x14ac:dyDescent="0.3">
      <c r="A66" s="49">
        <v>18</v>
      </c>
      <c r="B66" s="43" t="s">
        <v>88</v>
      </c>
      <c r="C66">
        <v>434.024</v>
      </c>
      <c r="D66">
        <v>10</v>
      </c>
      <c r="E66">
        <f t="shared" si="3"/>
        <v>43.4024</v>
      </c>
      <c r="J66">
        <v>100</v>
      </c>
      <c r="K66">
        <v>14.570214285714286</v>
      </c>
    </row>
    <row r="67" spans="1:11" x14ac:dyDescent="0.25">
      <c r="J67">
        <v>140</v>
      </c>
      <c r="K67">
        <v>13.318538461538461</v>
      </c>
    </row>
    <row r="68" spans="1:11" x14ac:dyDescent="0.25">
      <c r="B68" s="41" t="s">
        <v>211</v>
      </c>
      <c r="C68">
        <v>8.905846153846154</v>
      </c>
    </row>
    <row r="69" spans="1:11" x14ac:dyDescent="0.25">
      <c r="B69" s="41" t="s">
        <v>212</v>
      </c>
      <c r="C69">
        <v>10.234133333333334</v>
      </c>
      <c r="I69" t="s">
        <v>210</v>
      </c>
      <c r="J69">
        <v>80</v>
      </c>
      <c r="K69">
        <v>30.47666666666667</v>
      </c>
    </row>
    <row r="70" spans="1:11" ht="15.75" thickBot="1" x14ac:dyDescent="0.3">
      <c r="B70" s="43" t="s">
        <v>213</v>
      </c>
      <c r="C70">
        <v>43.4024</v>
      </c>
      <c r="I70" t="s">
        <v>210</v>
      </c>
      <c r="J70">
        <v>100</v>
      </c>
      <c r="K70">
        <v>12.2098</v>
      </c>
    </row>
    <row r="71" spans="1:11" x14ac:dyDescent="0.25">
      <c r="J71">
        <v>140</v>
      </c>
      <c r="K71">
        <v>20.303777777777778</v>
      </c>
    </row>
  </sheetData>
  <conditionalFormatting sqref="F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{F52C7A0E-50EB-45CE-8B98-1754852D8050}</x14:id>
        </ext>
      </extLst>
    </cfRule>
  </conditionalFormatting>
  <conditionalFormatting sqref="R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{A1ABBF58-875E-4466-9CE0-5CC8AB174639}</x14:id>
        </ext>
      </extLst>
    </cfRule>
  </conditionalFormatting>
  <conditionalFormatting sqref="R4:R2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{47486483-3EED-4B13-AAB4-42D66D330E69}</x14:id>
        </ext>
      </extLst>
    </cfRule>
  </conditionalFormatting>
  <conditionalFormatting sqref="E4:E1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{22BE7763-01C6-438A-9665-24B85493A519}</x14:id>
        </ext>
      </extLst>
    </cfRule>
  </conditionalFormatting>
  <conditionalFormatting sqref="D28:D3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{A6A00DA4-2C7B-4AE6-A96B-980E772F1CF2}</x14:id>
        </ext>
      </extLst>
    </cfRule>
  </conditionalFormatting>
  <conditionalFormatting sqref="D23:D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{22E66896-B21E-4AA8-9D41-1CBFE447535E}</x14:id>
        </ext>
      </extLst>
    </cfRule>
  </conditionalFormatting>
  <conditionalFormatting sqref="D18:D2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{82519D87-934F-4C41-9EB8-2E8CA53D2A8F}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2C7A0E-50EB-45CE-8B98-1754852D8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A1ABBF58-875E-4466-9CE0-5CC8AB174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47486483-3EED-4B13-AAB4-42D66D330E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R4:R25</xm:sqref>
        </x14:conditionalFormatting>
        <x14:conditionalFormatting xmlns:xm="http://schemas.microsoft.com/office/excel/2006/main">
          <x14:cfRule type="dataBar" id="{22BE7763-01C6-438A-9665-24B85493A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  <x14:conditionalFormatting xmlns:xm="http://schemas.microsoft.com/office/excel/2006/main">
          <x14:cfRule type="dataBar" id="{A6A00DA4-2C7B-4AE6-A96B-980E772F1C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D28:D30</xm:sqref>
        </x14:conditionalFormatting>
        <x14:conditionalFormatting xmlns:xm="http://schemas.microsoft.com/office/excel/2006/main">
          <x14:cfRule type="dataBar" id="{22E66896-B21E-4AA8-9D41-1CBFE44753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D23:D25</xm:sqref>
        </x14:conditionalFormatting>
        <x14:conditionalFormatting xmlns:xm="http://schemas.microsoft.com/office/excel/2006/main">
          <x14:cfRule type="dataBar" id="{82519D87-934F-4C41-9EB8-2E8CA53D2A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D18:D20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EXPERIMENTS</vt:lpstr>
      <vt:lpstr>STRENGTH</vt:lpstr>
      <vt:lpstr>HARDNESS</vt:lpstr>
      <vt:lpstr>POROSITY</vt:lpstr>
      <vt:lpstr>Sheet3</vt:lpstr>
      <vt:lpstr>DENSITY</vt:lpstr>
      <vt:lpstr>SDAS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shubhamkamble7003@outlook.com</cp:lastModifiedBy>
  <dcterms:created xsi:type="dcterms:W3CDTF">2022-09-14T04:34:20Z</dcterms:created>
  <dcterms:modified xsi:type="dcterms:W3CDTF">2023-02-13T08:08:08Z</dcterms:modified>
</cp:coreProperties>
</file>