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u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<sst xmlns="http://schemas.openxmlformats.org/spreadsheetml/2006/main" count="50" uniqueCount="27">
  <si>
    <t xml:space="preserve">A</t>
  </si>
  <si>
    <t xml:space="preserve">B</t>
  </si>
  <si>
    <t xml:space="preserve">C</t>
  </si>
  <si>
    <t xml:space="preserve">Acos(B+C*tau)</t>
  </si>
  <si>
    <t xml:space="preserve">L0</t>
  </si>
  <si>
    <t xml:space="preserve">B0</t>
  </si>
  <si>
    <t xml:space="preserve">R0</t>
  </si>
  <si>
    <t xml:space="preserve">B1</t>
  </si>
  <si>
    <t xml:space="preserve">R1</t>
  </si>
  <si>
    <t xml:space="preserve">B2</t>
  </si>
  <si>
    <t xml:space="preserve">R2</t>
  </si>
  <si>
    <t xml:space="preserve">B3</t>
  </si>
  <si>
    <t xml:space="preserve">R3</t>
  </si>
  <si>
    <t xml:space="preserve">R4</t>
  </si>
  <si>
    <t xml:space="preserve">tau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</si>
  <si>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</si>
  <si>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</si>
  <si>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</si>
  <si>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</si>
  <si>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</si>
  <si>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</t>
  </si>
  <si>
    <t xml:space="preserve">L (degrees)</t>
  </si>
  <si>
    <t xml:space="preserve">R</t>
  </si>
  <si>
    <t xml:space="preserve">B (degrees)</t>
  </si>
  <si>
    <t xml:space="preserve">a</t>
  </si>
  <si>
    <t xml:space="preserve">b</t>
  </si>
  <si>
    <t xml:space="preserve">jd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</si>
</sst>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52"/>
  <sheetViews>
    <sheetView showFormulas="false" showGridLines="true" showRowColHeaders="true" showZeros="true" rightToLeft="false" tabSelected="true" showOutlineSymbols="true" defaultGridColor="true" view="normal" topLeftCell="G18" colorId="64" zoomScale="100" zoomScaleNormal="100" zoomScalePageLayoutView="100" workbookViewId="0">
      <selection pane="topLeft" activeCell="I41" activeCellId="0" sqref="I41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4.21"/>
    <col collapsed="false" customWidth="true" hidden="false" outlineLevel="0" max="5" min="5" style="0" width="13.82"/>
    <col collapsed="false" customWidth="true" hidden="false" outlineLevel="0" max="6" min="6" style="0" width="18.24"/>
    <col collapsed="false" customWidth="true" hidden="false" outlineLevel="0" max="8" min="8" style="0" width="16.71"/>
    <col collapsed="false" customWidth="true" hidden="false" outlineLevel="0" max="9" min="9" style="0" width="14.35"/>
    <col collapsed="false" customWidth="true" hidden="false" outlineLevel="0" max="10" min="10" style="0" width="15.33"/>
    <col collapsed="false" customWidth="true" hidden="false" outlineLevel="0" max="11" min="11" style="0" width="13.82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2" t="s">
        <v>3</v>
      </c>
      <c r="I1" s="1" t="s">
        <v>0</v>
      </c>
      <c r="J1" s="1" t="s">
        <v>1</v>
      </c>
      <c r="K1" s="1" t="s">
        <v>2</v>
      </c>
      <c r="P1" s="1" t="s">
        <v>0</v>
      </c>
      <c r="Q1" s="1" t="s">
        <v>1</v>
      </c>
      <c r="R1" s="1" t="s">
        <v>2</v>
      </c>
    </row>
    <row r="2" customFormat="false" ht="12.8" hidden="false" customHeight="false" outlineLevel="0" collapsed="false">
      <c r="B2" s="0" t="s">
        <v>4</v>
      </c>
      <c r="C2" s="0" t="n">
        <v>317614667</v>
      </c>
      <c r="D2" s="0" t="n">
        <v>0</v>
      </c>
      <c r="E2" s="0" t="n">
        <v>0</v>
      </c>
      <c r="F2" s="0" t="n">
        <f aca="false">ROUND(C2*COS(D2+E2*$J$25),9)</f>
        <v>317614667</v>
      </c>
      <c r="H2" s="0" t="s">
        <v>5</v>
      </c>
      <c r="I2" s="0" t="n">
        <v>5923638</v>
      </c>
      <c r="J2" s="0" t="n">
        <v>0.2670278</v>
      </c>
      <c r="K2" s="0" t="n">
        <v>10213.2855462</v>
      </c>
      <c r="L2" s="0" t="n">
        <f aca="false">I2*COS(J2+K2*$J$25)</f>
        <v>3973623.78940798</v>
      </c>
      <c r="O2" s="0" t="s">
        <v>6</v>
      </c>
      <c r="P2" s="0" t="n">
        <v>72334821</v>
      </c>
      <c r="Q2" s="0" t="n">
        <v>0</v>
      </c>
      <c r="R2" s="0" t="n">
        <v>0</v>
      </c>
      <c r="S2" s="0" t="n">
        <f aca="false">P2*COS(Q2+R2*$J$25)</f>
        <v>72334821</v>
      </c>
    </row>
    <row r="3" customFormat="false" ht="12.8" hidden="false" customHeight="false" outlineLevel="0" collapsed="false">
      <c r="C3" s="0" t="n">
        <v>1353698</v>
      </c>
      <c r="D3" s="0" t="n">
        <v>5.5931332</v>
      </c>
      <c r="E3" s="0" t="n">
        <v>10213.2855462</v>
      </c>
      <c r="F3" s="0" t="n">
        <f aca="false">ROUND(C3*COS(D3+E3*$J$25),6)</f>
        <v>-297770.890791</v>
      </c>
      <c r="I3" s="0" t="n">
        <v>40108</v>
      </c>
      <c r="J3" s="0" t="n">
        <v>1.14737</v>
      </c>
      <c r="K3" s="0" t="n">
        <v>20426.57109</v>
      </c>
      <c r="L3" s="0" t="n">
        <f aca="false">I3*COS(J3+K3*$J$25)</f>
        <v>19688.6907285466</v>
      </c>
      <c r="P3" s="0" t="n">
        <v>489824</v>
      </c>
      <c r="Q3" s="0" t="n">
        <v>4.021518</v>
      </c>
      <c r="R3" s="0" t="n">
        <v>10213.285546</v>
      </c>
      <c r="S3" s="0" t="n">
        <f aca="false">P3*COS(Q3+R3*$J$25)</f>
        <v>-477738.336789605</v>
      </c>
    </row>
    <row r="4" customFormat="false" ht="12.8" hidden="false" customHeight="false" outlineLevel="0" collapsed="false">
      <c r="C4" s="0" t="n">
        <v>89892</v>
      </c>
      <c r="D4" s="0" t="n">
        <v>5.3065</v>
      </c>
      <c r="E4" s="0" t="n">
        <v>20426.57109</v>
      </c>
      <c r="F4" s="0" t="n">
        <f aca="false">ROUND(C4*COS(D4+E4*$J$25),6)</f>
        <v>-89819.570808</v>
      </c>
      <c r="I4" s="0" t="n">
        <v>32815</v>
      </c>
      <c r="J4" s="0" t="n">
        <v>3.14159</v>
      </c>
      <c r="K4" s="0" t="n">
        <v>0</v>
      </c>
      <c r="L4" s="0" t="n">
        <f aca="false">I4*COS(J4+K4*$J$25)</f>
        <v>-32814.9999998845</v>
      </c>
      <c r="P4" s="0" t="n">
        <v>1658</v>
      </c>
      <c r="Q4" s="0" t="n">
        <v>4.9021</v>
      </c>
      <c r="R4" s="0" t="n">
        <v>20426.5711</v>
      </c>
      <c r="S4" s="0" t="n">
        <f aca="false">P4*COS(Q4+R4*$J$25)</f>
        <v>-1496.85372209618</v>
      </c>
    </row>
    <row r="5" customFormat="false" ht="12.8" hidden="false" customHeight="false" outlineLevel="0" collapsed="false">
      <c r="C5" s="0" t="n">
        <v>5477</v>
      </c>
      <c r="D5" s="0" t="n">
        <v>4.4163</v>
      </c>
      <c r="E5" s="0" t="n">
        <v>7860.4194</v>
      </c>
      <c r="F5" s="0" t="n">
        <f aca="false">ROUND(C5*COS(D5+E5*$J$25),6)</f>
        <v>-2296.937184</v>
      </c>
      <c r="I5" s="0" t="n">
        <v>1011</v>
      </c>
      <c r="J5" s="0" t="n">
        <v>1.0895</v>
      </c>
      <c r="K5" s="0" t="n">
        <v>30639.8566</v>
      </c>
      <c r="L5" s="0" t="n">
        <f aca="false">I5*COS(J5+K5*$J$25)</f>
        <v>-609.659767062682</v>
      </c>
      <c r="P5" s="0" t="n">
        <v>1632</v>
      </c>
      <c r="Q5" s="0" t="n">
        <v>2.8455</v>
      </c>
      <c r="R5" s="0" t="n">
        <v>7860.4194</v>
      </c>
      <c r="S5" s="0" t="n">
        <f aca="false">P5*COS(Q5+R5*$J$25)</f>
        <v>-1481.54565587488</v>
      </c>
    </row>
    <row r="6" customFormat="false" ht="12.8" hidden="false" customHeight="false" outlineLevel="0" collapsed="false">
      <c r="C6" s="0" t="n">
        <v>3456</v>
      </c>
      <c r="D6" s="0" t="n">
        <v>2.6996</v>
      </c>
      <c r="E6" s="0" t="n">
        <v>11790.6291</v>
      </c>
      <c r="F6" s="0" t="n">
        <f aca="false">ROUND(C6*COS(D6+E6*$J$25),6)</f>
        <v>-2757.526907</v>
      </c>
      <c r="I6" s="0" t="n">
        <v>149</v>
      </c>
      <c r="J6" s="0" t="n">
        <v>6.254</v>
      </c>
      <c r="K6" s="0" t="n">
        <v>18073.705</v>
      </c>
      <c r="L6" s="0" t="n">
        <f aca="false">I6*COS(J6+K6*$J$25)</f>
        <v>44.37717743224</v>
      </c>
      <c r="P6" s="0" t="n">
        <v>1378</v>
      </c>
      <c r="Q6" s="0" t="n">
        <v>1.1285</v>
      </c>
      <c r="R6" s="0" t="n">
        <v>11790.6291</v>
      </c>
      <c r="S6" s="0" t="n">
        <f aca="false">P6*COS(Q6+R6*$J$25)</f>
        <v>830.986425687503</v>
      </c>
    </row>
    <row r="7" customFormat="false" ht="12.8" hidden="false" customHeight="false" outlineLevel="0" collapsed="false">
      <c r="C7" s="0" t="n">
        <v>2372</v>
      </c>
      <c r="D7" s="0" t="n">
        <v>2.9938</v>
      </c>
      <c r="E7" s="0" t="n">
        <v>3930.2097</v>
      </c>
      <c r="F7" s="0" t="n">
        <f aca="false">ROUND(C7*COS(D7+E7*$J$25),6)</f>
        <v>-2316.815404</v>
      </c>
      <c r="I7" s="0" t="n">
        <v>138</v>
      </c>
      <c r="J7" s="0" t="n">
        <v>0.86</v>
      </c>
      <c r="K7" s="0" t="n">
        <v>1577.344</v>
      </c>
      <c r="L7" s="0" t="n">
        <f aca="false">I7*COS(J7+K7*$J$25)</f>
        <v>-25.6288420518496</v>
      </c>
      <c r="P7" s="0" t="n">
        <v>498</v>
      </c>
      <c r="Q7" s="0" t="n">
        <v>2.587</v>
      </c>
      <c r="R7" s="0" t="n">
        <v>9683.595</v>
      </c>
      <c r="S7" s="0" t="n">
        <f aca="false">P7*COS(Q7+R7*$J$25)</f>
        <v>-424.73595009576</v>
      </c>
    </row>
    <row r="8" customFormat="false" ht="12.8" hidden="false" customHeight="false" outlineLevel="0" collapsed="false">
      <c r="C8" s="0" t="n">
        <v>1664</v>
      </c>
      <c r="D8" s="0" t="n">
        <v>4.2502</v>
      </c>
      <c r="E8" s="0" t="n">
        <v>1577.3435</v>
      </c>
      <c r="F8" s="0" t="n">
        <f aca="false">ROUND(C8*COS(D8+E8*$J$25),6)</f>
        <v>701.710014</v>
      </c>
      <c r="I8" s="0" t="n">
        <v>130</v>
      </c>
      <c r="J8" s="0" t="n">
        <v>3.672</v>
      </c>
      <c r="K8" s="0" t="n">
        <v>9437.763</v>
      </c>
      <c r="L8" s="0" t="n">
        <f aca="false">I8*COS(J8+K8*$J$25)</f>
        <v>-35.8680217062435</v>
      </c>
      <c r="P8" s="0" t="n">
        <v>374</v>
      </c>
      <c r="Q8" s="0" t="n">
        <v>1.423</v>
      </c>
      <c r="R8" s="0" t="n">
        <v>3930.21</v>
      </c>
      <c r="S8" s="0" t="n">
        <f aca="false">P8*COS(Q8+R8*$J$25)</f>
        <v>80.1863287886957</v>
      </c>
    </row>
    <row r="9" customFormat="false" ht="12.8" hidden="false" customHeight="false" outlineLevel="0" collapsed="false">
      <c r="C9" s="0" t="n">
        <v>1438</v>
      </c>
      <c r="D9" s="0" t="n">
        <v>4.1575</v>
      </c>
      <c r="E9" s="0" t="n">
        <v>9683.5946</v>
      </c>
      <c r="F9" s="0" t="n">
        <f aca="false">ROUND(C9*COS(D9+E9*$J$25),6)</f>
        <v>-751.231422</v>
      </c>
      <c r="I9" s="0" t="n">
        <v>120</v>
      </c>
      <c r="J9" s="0" t="n">
        <v>3.705</v>
      </c>
      <c r="K9" s="0" t="n">
        <v>2352.866</v>
      </c>
      <c r="L9" s="0" t="n">
        <f aca="false">I9*COS(J9+K9*$J$25)</f>
        <v>-110.411422701281</v>
      </c>
      <c r="P9" s="0" t="n">
        <v>264</v>
      </c>
      <c r="Q9" s="0" t="n">
        <v>5.529</v>
      </c>
      <c r="R9" s="0" t="n">
        <v>9437.763</v>
      </c>
      <c r="S9" s="0" t="n">
        <f aca="false">P9*COS(Q9+R9*$J$25)</f>
        <v>263.99412823192</v>
      </c>
    </row>
    <row r="10" customFormat="false" ht="12.8" hidden="false" customHeight="false" outlineLevel="0" collapsed="false">
      <c r="C10" s="0" t="n">
        <v>1317</v>
      </c>
      <c r="D10" s="0" t="n">
        <v>5.1867</v>
      </c>
      <c r="E10" s="0" t="n">
        <v>26.2983</v>
      </c>
      <c r="F10" s="0" t="n">
        <f aca="false">ROUND(C10*COS(D10+E10*$J$25),6)</f>
        <v>-1220.011629</v>
      </c>
      <c r="I10" s="0" t="n">
        <v>108</v>
      </c>
      <c r="J10" s="0" t="n">
        <v>4.539</v>
      </c>
      <c r="K10" s="0" t="n">
        <v>22003.915</v>
      </c>
      <c r="L10" s="0" t="n">
        <f aca="false">I10*COS(J10+K10*$J$25)</f>
        <v>-107.563521915087</v>
      </c>
      <c r="P10" s="0" t="n">
        <v>237</v>
      </c>
      <c r="Q10" s="0" t="n">
        <v>2.551</v>
      </c>
      <c r="R10" s="0" t="n">
        <v>15720.839</v>
      </c>
      <c r="S10" s="0" t="n">
        <f aca="false">P10*COS(Q10+R10*$J$25)</f>
        <v>-153.925819245054</v>
      </c>
    </row>
    <row r="11" customFormat="false" ht="12.8" hidden="false" customHeight="false" outlineLevel="0" collapsed="false">
      <c r="C11" s="0" t="n">
        <v>1201</v>
      </c>
      <c r="D11" s="0" t="n">
        <v>6.1536</v>
      </c>
      <c r="E11" s="0" t="n">
        <v>30639.8566</v>
      </c>
      <c r="F11" s="0" t="n">
        <f aca="false">ROUND(C11*COS(D11+E11*$J$25),6)</f>
        <v>-1148.917155</v>
      </c>
      <c r="H11" s="0" t="s">
        <v>7</v>
      </c>
      <c r="I11" s="0" t="n">
        <v>513348</v>
      </c>
      <c r="J11" s="0" t="n">
        <v>1.803643</v>
      </c>
      <c r="K11" s="0" t="n">
        <v>10213.285546</v>
      </c>
      <c r="L11" s="0" t="n">
        <f aca="false">I11*COS(J11+K11*$J$25)</f>
        <v>392260.698465707</v>
      </c>
      <c r="P11" s="0" t="n">
        <v>222</v>
      </c>
      <c r="Q11" s="0" t="n">
        <v>2.013</v>
      </c>
      <c r="R11" s="0" t="n">
        <v>19367.189</v>
      </c>
      <c r="S11" s="0" t="n">
        <f aca="false">P11*COS(Q11+R11*$J$25)</f>
        <v>-97.0792131945844</v>
      </c>
    </row>
    <row r="12" customFormat="false" ht="12.8" hidden="false" customHeight="false" outlineLevel="0" collapsed="false">
      <c r="C12" s="0" t="n">
        <v>769</v>
      </c>
      <c r="D12" s="0" t="n">
        <v>0.816</v>
      </c>
      <c r="E12" s="0" t="n">
        <v>9437.763</v>
      </c>
      <c r="F12" s="0" t="n">
        <f aca="false">ROUND(C12*COS(D12+E12*$J$25),6)</f>
        <v>-4.659002</v>
      </c>
      <c r="I12" s="0" t="n">
        <v>4380</v>
      </c>
      <c r="J12" s="0" t="n">
        <v>3.3862</v>
      </c>
      <c r="K12" s="0" t="n">
        <v>20426.5711</v>
      </c>
      <c r="L12" s="0" t="n">
        <f aca="false">I12*COS(J12+K12*$J$25)</f>
        <v>1663.79814070519</v>
      </c>
      <c r="P12" s="0" t="n">
        <v>126</v>
      </c>
      <c r="Q12" s="0" t="n">
        <v>2.728</v>
      </c>
      <c r="R12" s="0" t="n">
        <v>1577.344</v>
      </c>
      <c r="S12" s="0" t="n">
        <f aca="false">P12*COS(Q12+R12*$J$25)</f>
        <v>-111.527471358228</v>
      </c>
    </row>
    <row r="13" customFormat="false" ht="12.8" hidden="false" customHeight="false" outlineLevel="0" collapsed="false">
      <c r="C13" s="0" t="n">
        <v>761</v>
      </c>
      <c r="D13" s="0" t="n">
        <v>1.95</v>
      </c>
      <c r="E13" s="0" t="n">
        <v>529.691</v>
      </c>
      <c r="F13" s="0" t="n">
        <f aca="false">ROUND(C13*COS(D13+E13*$J$25),6)</f>
        <v>506.649446</v>
      </c>
      <c r="I13" s="0" t="n">
        <v>199</v>
      </c>
      <c r="J13" s="0" t="n">
        <v>0</v>
      </c>
      <c r="K13" s="0" t="n">
        <v>0</v>
      </c>
      <c r="L13" s="0" t="n">
        <f aca="false">I13*COS(J13+K13*$J$25)</f>
        <v>199</v>
      </c>
      <c r="P13" s="0" t="n">
        <v>119</v>
      </c>
      <c r="Q13" s="0" t="n">
        <v>3.02</v>
      </c>
      <c r="R13" s="0" t="n">
        <v>10404.734</v>
      </c>
      <c r="S13" s="0" t="n">
        <f aca="false">P13*COS(Q13+R13*$J$25)</f>
        <v>-61.8788163812725</v>
      </c>
    </row>
    <row r="14" customFormat="false" ht="12.8" hidden="false" customHeight="false" outlineLevel="0" collapsed="false">
      <c r="C14" s="0" t="n">
        <v>708</v>
      </c>
      <c r="D14" s="0" t="n">
        <v>1.065</v>
      </c>
      <c r="E14" s="0" t="n">
        <v>775.523</v>
      </c>
      <c r="F14" s="0" t="n">
        <f aca="false">ROUND(C14*COS(D14+E14*$J$25),6)</f>
        <v>494.130303</v>
      </c>
      <c r="I14" s="0" t="n">
        <v>197</v>
      </c>
      <c r="J14" s="0" t="n">
        <v>2.53</v>
      </c>
      <c r="K14" s="0" t="n">
        <v>30639.857</v>
      </c>
      <c r="L14" s="0" t="n">
        <f aca="false">I14*COS(J14+K14*$J$25)</f>
        <v>140.393740115297</v>
      </c>
      <c r="O14" s="0" t="s">
        <v>8</v>
      </c>
      <c r="P14" s="0" t="n">
        <v>34551</v>
      </c>
      <c r="Q14" s="0" t="n">
        <v>0.89199</v>
      </c>
      <c r="R14" s="0" t="n">
        <v>10213.28555</v>
      </c>
      <c r="S14" s="0" t="n">
        <f aca="false">P14*COS(Q14+R14*$J$25)</f>
        <v>33788.0828363453</v>
      </c>
    </row>
    <row r="15" customFormat="false" ht="12.8" hidden="false" customHeight="false" outlineLevel="0" collapsed="false">
      <c r="C15" s="0" t="n">
        <v>585</v>
      </c>
      <c r="D15" s="0" t="n">
        <v>3.998</v>
      </c>
      <c r="E15" s="0" t="n">
        <v>191.448</v>
      </c>
      <c r="F15" s="0" t="n">
        <f aca="false">ROUND(C15*COS(D15+E15*$J$25),6)</f>
        <v>584.595512</v>
      </c>
      <c r="H15" s="0" t="s">
        <v>9</v>
      </c>
      <c r="I15" s="0" t="n">
        <v>22378</v>
      </c>
      <c r="J15" s="0" t="n">
        <v>3.38509</v>
      </c>
      <c r="K15" s="0" t="n">
        <v>10213.28555</v>
      </c>
      <c r="L15" s="0" t="n">
        <f aca="false">I15*COS(J15+K15*$J$25)</f>
        <v>-14616.7167522943</v>
      </c>
      <c r="P15" s="0" t="n">
        <v>234</v>
      </c>
      <c r="Q15" s="0" t="n">
        <v>1.772</v>
      </c>
      <c r="R15" s="0" t="n">
        <v>20426.571</v>
      </c>
      <c r="S15" s="0" t="n">
        <f aca="false">P15*COS(Q15+R15*$J$25)</f>
        <v>212.397609758795</v>
      </c>
    </row>
    <row r="16" customFormat="false" ht="12.8" hidden="false" customHeight="false" outlineLevel="0" collapsed="false">
      <c r="C16" s="0" t="n">
        <v>500</v>
      </c>
      <c r="D16" s="0" t="n">
        <v>4.123</v>
      </c>
      <c r="E16" s="0" t="n">
        <v>15720.839</v>
      </c>
      <c r="F16" s="0" t="n">
        <f aca="false">ROUND(C16*COS(D16+E16*$J$25),6)</f>
        <v>-379.799879</v>
      </c>
      <c r="I16" s="0" t="n">
        <v>282</v>
      </c>
      <c r="J16" s="0" t="n">
        <v>0</v>
      </c>
      <c r="K16" s="0" t="n">
        <v>0</v>
      </c>
      <c r="L16" s="0" t="n">
        <f aca="false">I16*COS(J16+K16*$J$25)</f>
        <v>282</v>
      </c>
      <c r="P16" s="0" t="n">
        <v>234</v>
      </c>
      <c r="Q16" s="0" t="n">
        <v>3.142</v>
      </c>
      <c r="R16" s="0" t="n">
        <v>0</v>
      </c>
      <c r="S16" s="0" t="n">
        <f aca="false">P16*COS(Q16+R16*$J$25)</f>
        <v>-233.999980586062</v>
      </c>
    </row>
    <row r="17" customFormat="false" ht="12.8" hidden="false" customHeight="false" outlineLevel="0" collapsed="false">
      <c r="C17" s="0" t="n">
        <v>429</v>
      </c>
      <c r="D17" s="0" t="n">
        <v>3.586</v>
      </c>
      <c r="E17" s="0" t="n">
        <v>19367.189</v>
      </c>
      <c r="F17" s="0" t="n">
        <f aca="false">ROUND(C17*COS(D17+E17*$J$25),6)</f>
        <v>-385.393391</v>
      </c>
      <c r="I17" s="0" t="n">
        <v>173</v>
      </c>
      <c r="J17" s="0" t="n">
        <v>5.256</v>
      </c>
      <c r="K17" s="0" t="n">
        <v>20426.571</v>
      </c>
      <c r="L17" s="0" t="n">
        <f aca="false">I17*COS(J17+K17*$J$25)</f>
        <v>-172.289496994694</v>
      </c>
      <c r="O17" s="0" t="s">
        <v>10</v>
      </c>
      <c r="P17" s="0" t="n">
        <v>1407</v>
      </c>
      <c r="Q17" s="0" t="n">
        <v>5.0637</v>
      </c>
      <c r="R17" s="0" t="n">
        <v>10213.2855</v>
      </c>
      <c r="S17" s="0" t="n">
        <f aca="false">P17*COS(Q17+R17*$J$25)</f>
        <v>-960.324575332359</v>
      </c>
    </row>
    <row r="18" customFormat="false" ht="12.8" hidden="false" customHeight="false" outlineLevel="0" collapsed="false">
      <c r="C18" s="0" t="n">
        <v>327</v>
      </c>
      <c r="D18" s="0" t="n">
        <v>5.677</v>
      </c>
      <c r="E18" s="0" t="n">
        <v>5507.553</v>
      </c>
      <c r="F18" s="0" t="n">
        <f aca="false">ROUND(C18*COS(D18+E18*$J$25),6)</f>
        <v>318.906364</v>
      </c>
      <c r="I18" s="0" t="n">
        <v>27</v>
      </c>
      <c r="J18" s="0" t="n">
        <v>3.87</v>
      </c>
      <c r="K18" s="0" t="n">
        <v>30639.86</v>
      </c>
      <c r="L18" s="0" t="n">
        <f aca="false">I18*COS(J18+K18*$J$25)</f>
        <v>22.8325871311368</v>
      </c>
      <c r="P18" s="0" t="n">
        <v>16</v>
      </c>
      <c r="Q18" s="0" t="n">
        <v>5.47</v>
      </c>
      <c r="R18" s="0" t="n">
        <v>20426.57</v>
      </c>
      <c r="S18" s="0" t="n">
        <f aca="false">P18*COS(Q18+R18*$J$25)</f>
        <v>-15.8788013018851</v>
      </c>
    </row>
    <row r="19" customFormat="false" ht="12.8" hidden="false" customHeight="false" outlineLevel="0" collapsed="false">
      <c r="C19" s="0" t="n">
        <v>326</v>
      </c>
      <c r="D19" s="0" t="n">
        <v>4.591</v>
      </c>
      <c r="E19" s="0" t="n">
        <v>10404.734</v>
      </c>
      <c r="F19" s="0" t="n">
        <f aca="false">ROUND(C19*COS(D19+E19*$J$25),6)</f>
        <v>278.494695</v>
      </c>
      <c r="H19" s="0" t="s">
        <v>11</v>
      </c>
      <c r="I19" s="0" t="n">
        <v>647</v>
      </c>
      <c r="J19" s="0" t="n">
        <v>4.992</v>
      </c>
      <c r="K19" s="0" t="n">
        <v>10213.286</v>
      </c>
      <c r="L19" s="0" t="n">
        <f aca="false">I19*COS(J19+K19*$J$25)</f>
        <v>-474.30105773203</v>
      </c>
      <c r="P19" s="0" t="n">
        <v>13</v>
      </c>
      <c r="Q19" s="0" t="n">
        <v>0</v>
      </c>
      <c r="R19" s="0" t="n">
        <v>0</v>
      </c>
      <c r="S19" s="0" t="n">
        <f aca="false">P19*COS(Q19+R19*$J$25)</f>
        <v>13</v>
      </c>
    </row>
    <row r="20" customFormat="false" ht="12.8" hidden="false" customHeight="false" outlineLevel="0" collapsed="false">
      <c r="C20" s="0" t="n">
        <v>232</v>
      </c>
      <c r="D20" s="0" t="n">
        <v>3.163</v>
      </c>
      <c r="E20" s="0" t="n">
        <v>9153.904</v>
      </c>
      <c r="F20" s="0" t="n">
        <f aca="false">ROUND(C20*COS(D20+E20*$J$25),6)</f>
        <v>-98.058092</v>
      </c>
      <c r="I20" s="0" t="n">
        <v>20</v>
      </c>
      <c r="J20" s="0" t="n">
        <v>3.14</v>
      </c>
      <c r="K20" s="0" t="n">
        <v>0</v>
      </c>
      <c r="L20" s="0" t="n">
        <f aca="false">I20*COS(J20+K20*$J$25)</f>
        <v>-19.9999746345508</v>
      </c>
      <c r="O20" s="0" t="s">
        <v>12</v>
      </c>
      <c r="P20" s="0" t="n">
        <v>50</v>
      </c>
      <c r="Q20" s="0" t="n">
        <v>3.22</v>
      </c>
      <c r="R20" s="0" t="n">
        <v>10213.29</v>
      </c>
      <c r="S20" s="0" t="n">
        <f aca="false">P20*COS(Q20+R20*$J$25)</f>
        <v>-26.0260256199431</v>
      </c>
    </row>
    <row r="21" customFormat="false" ht="12.8" hidden="false" customHeight="false" outlineLevel="0" collapsed="false">
      <c r="C21" s="0" t="n">
        <v>180</v>
      </c>
      <c r="D21" s="0" t="n">
        <v>4.653</v>
      </c>
      <c r="E21" s="0" t="n">
        <v>1109.379</v>
      </c>
      <c r="F21" s="0" t="n">
        <f aca="false">ROUND(C21*COS(D21+E21*$J$25),6)</f>
        <v>41.626164</v>
      </c>
      <c r="I21" s="0" t="n">
        <v>6</v>
      </c>
      <c r="J21" s="0" t="n">
        <v>0.77</v>
      </c>
      <c r="K21" s="0" t="n">
        <v>20426.57</v>
      </c>
      <c r="L21" s="0" t="n">
        <f aca="false">I21*COS(J21+K21*$J$25)</f>
        <v>0.810820544342993</v>
      </c>
      <c r="O21" s="0" t="s">
        <v>13</v>
      </c>
      <c r="P21" s="0" t="n">
        <v>1</v>
      </c>
      <c r="Q21" s="0" t="n">
        <v>0.92</v>
      </c>
      <c r="R21" s="0" t="n">
        <v>10213.29</v>
      </c>
      <c r="S21" s="0" t="n">
        <f aca="false">P21*COS(Q21+R21*$J$25)</f>
        <v>0.983530108574591</v>
      </c>
    </row>
    <row r="22" customFormat="false" ht="12.8" hidden="false" customHeight="false" outlineLevel="0" collapsed="false">
      <c r="C22" s="0" t="n">
        <v>155</v>
      </c>
      <c r="D22" s="0" t="n">
        <v>5.57</v>
      </c>
      <c r="E22" s="0" t="n">
        <v>19651.048</v>
      </c>
      <c r="F22" s="0" t="n">
        <f aca="false">ROUND(C22*COS(D22+E22*$J$25),6)</f>
        <v>76.456656</v>
      </c>
      <c r="I22" s="0" t="n">
        <v>5</v>
      </c>
      <c r="J22" s="0" t="n">
        <v>5.44</v>
      </c>
      <c r="K22" s="0" t="n">
        <v>30639.86</v>
      </c>
      <c r="L22" s="0" t="n">
        <f aca="false">I22*COS(J22+K22*$J$25)</f>
        <v>-2.66531036506314</v>
      </c>
    </row>
    <row r="23" customFormat="false" ht="12.8" hidden="false" customHeight="false" outlineLevel="0" collapsed="false">
      <c r="C23" s="0" t="n">
        <v>128</v>
      </c>
      <c r="D23" s="0" t="n">
        <v>4.226</v>
      </c>
      <c r="E23" s="0" t="n">
        <v>20.775</v>
      </c>
      <c r="F23" s="0" t="n">
        <f aca="false">ROUND(C23*COS(D23+E23*$J$25),6)</f>
        <v>-3.207666</v>
      </c>
    </row>
    <row r="24" customFormat="false" ht="12.8" hidden="false" customHeight="false" outlineLevel="0" collapsed="false">
      <c r="C24" s="0" t="n">
        <v>128</v>
      </c>
      <c r="D24" s="0" t="n">
        <v>0.962</v>
      </c>
      <c r="E24" s="0" t="n">
        <v>5661.332</v>
      </c>
      <c r="F24" s="0" t="n">
        <f aca="false">ROUND(C24*COS(D24+E24*$J$25),6)</f>
        <v>-108.647556</v>
      </c>
    </row>
    <row r="25" customFormat="false" ht="12.8" hidden="false" customHeight="false" outlineLevel="0" collapsed="false">
      <c r="C25" s="0" t="n">
        <v>106</v>
      </c>
      <c r="D25" s="0" t="n">
        <v>1.537</v>
      </c>
      <c r="E25" s="0" t="n">
        <v>801.821</v>
      </c>
      <c r="F25" s="0" t="n">
        <f aca="false">ROUND(C25*COS(D25+E25*$J$25),6)</f>
        <v>-42.688699</v>
      </c>
      <c r="I25" s="3" t="s">
        <v>14</v>
      </c>
      <c r="J25" s="3" t="n">
        <f aca="false">ROUND((I46-2451545)/36525,12)</f>
        <v>0.175838466804</v>
      </c>
    </row>
    <row r="26" customFormat="false" ht="12.8" hidden="false" customHeight="false" outlineLevel="0" collapsed="false">
      <c r="B26" s="0" t="s">
        <v>15</v>
      </c>
      <c r="C26" s="0" t="n">
        <v>1021352943053</v>
      </c>
      <c r="D26" s="0" t="n">
        <v>0</v>
      </c>
      <c r="E26" s="0" t="n">
        <v>0</v>
      </c>
      <c r="F26" s="0" t="n">
        <f aca="false">ROUND(C26*COS(D26+E26*$J$25),6)</f>
        <v>1021352943053</v>
      </c>
    </row>
    <row r="27" customFormat="false" ht="12.8" hidden="false" customHeight="false" outlineLevel="0" collapsed="false">
      <c r="C27" s="0" t="n">
        <v>95708</v>
      </c>
      <c r="D27" s="0" t="n">
        <v>2.46424</v>
      </c>
      <c r="E27" s="0" t="n">
        <v>10213.28555</v>
      </c>
      <c r="F27" s="0" t="n">
        <f aca="false">ROUND(C27*COS(D27+E27*$J$25),6)</f>
        <v>19865.345395</v>
      </c>
    </row>
    <row r="28" customFormat="false" ht="12.8" hidden="false" customHeight="false" outlineLevel="0" collapsed="false">
      <c r="C28" s="0" t="n">
        <v>14445</v>
      </c>
      <c r="D28" s="0" t="n">
        <v>0.51625</v>
      </c>
      <c r="E28" s="0" t="n">
        <v>20426.57109</v>
      </c>
      <c r="F28" s="0" t="n">
        <f aca="false">ROUND(C28*COS(D28+E28*$J$25),6)</f>
        <v>-1700.655434</v>
      </c>
    </row>
    <row r="29" customFormat="false" ht="12.8" hidden="false" customHeight="false" outlineLevel="0" collapsed="false">
      <c r="C29" s="0" t="n">
        <v>213</v>
      </c>
      <c r="D29" s="0" t="n">
        <v>1.795</v>
      </c>
      <c r="E29" s="0" t="n">
        <v>30639.857</v>
      </c>
      <c r="F29" s="0" t="n">
        <f aca="false">ROUND(C29*COS(D29+E29*$J$25),6)</f>
        <v>12.406771</v>
      </c>
      <c r="G29" s="4" t="s">
        <v>4</v>
      </c>
      <c r="H29" s="0" t="n">
        <f aca="false">ROUND(SUM(F2:F25),6)</f>
        <v>317218565.213569</v>
      </c>
      <c r="J29" s="3" t="s">
        <v>5</v>
      </c>
      <c r="K29" s="0" t="n">
        <f aca="false">ROUND(SUM(L2:L10),6)</f>
        <v>3959652.725739</v>
      </c>
      <c r="M29" s="4" t="s">
        <v>6</v>
      </c>
      <c r="N29" s="0" t="n">
        <f aca="false">ROUND(SUM(S2:S13),6)</f>
        <v>71854430.283445</v>
      </c>
    </row>
    <row r="30" customFormat="false" ht="12.8" hidden="false" customHeight="false" outlineLevel="0" collapsed="false">
      <c r="C30" s="0" t="n">
        <v>174</v>
      </c>
      <c r="D30" s="0" t="n">
        <v>2.655</v>
      </c>
      <c r="E30" s="0" t="n">
        <v>26.298</v>
      </c>
      <c r="F30" s="0" t="n">
        <f aca="false">ROUND(C30*COS(D30+E30*$J$25),6)</f>
        <v>94.595366</v>
      </c>
      <c r="G30" s="4" t="s">
        <v>15</v>
      </c>
      <c r="H30" s="0" t="n">
        <f aca="false">ROUND(SUM(F26:F37),6)</f>
        <v>1021352961393.13</v>
      </c>
      <c r="J30" s="3" t="s">
        <v>7</v>
      </c>
      <c r="K30" s="0" t="n">
        <f aca="false">ROUND(SUM(L11:L14),6)</f>
        <v>394263.890347</v>
      </c>
      <c r="M30" s="4" t="s">
        <v>8</v>
      </c>
      <c r="N30" s="0" t="n">
        <f aca="false">SUM(S14:S16)</f>
        <v>33766.480465518</v>
      </c>
    </row>
    <row r="31" customFormat="false" ht="12.8" hidden="false" customHeight="false" outlineLevel="0" collapsed="false">
      <c r="C31" s="0" t="n">
        <v>152</v>
      </c>
      <c r="D31" s="0" t="n">
        <v>6.106</v>
      </c>
      <c r="E31" s="0" t="n">
        <v>1577.344</v>
      </c>
      <c r="F31" s="0" t="n">
        <f aca="false">ROUND(C31*COS(D31+E31*$J$25),6)</f>
        <v>114.233192</v>
      </c>
      <c r="G31" s="4" t="s">
        <v>16</v>
      </c>
      <c r="H31" s="0" t="n">
        <f aca="false">ROUND(SUM(F38:F45),6)</f>
        <v>58293.748836</v>
      </c>
      <c r="J31" s="3" t="s">
        <v>9</v>
      </c>
      <c r="K31" s="0" t="n">
        <f aca="false">ROUND(SUM(L15:L18),6)</f>
        <v>-14484.173662</v>
      </c>
      <c r="M31" s="4" t="s">
        <v>10</v>
      </c>
      <c r="N31" s="0" t="n">
        <f aca="false">SUM(S17:S19)</f>
        <v>-963.203376634244</v>
      </c>
    </row>
    <row r="32" customFormat="false" ht="12.8" hidden="false" customHeight="false" outlineLevel="0" collapsed="false">
      <c r="C32" s="0" t="n">
        <v>82</v>
      </c>
      <c r="D32" s="0" t="n">
        <v>5.7</v>
      </c>
      <c r="E32" s="0" t="n">
        <v>191.45</v>
      </c>
      <c r="F32" s="0" t="n">
        <f aca="false">ROUND(C32*COS(D32+E32*$J$25),6)</f>
        <v>-7.726557</v>
      </c>
      <c r="G32" s="4" t="s">
        <v>17</v>
      </c>
      <c r="H32" s="0" t="n">
        <f aca="false">ROUND(SUM(F46:F48),6)</f>
        <v>-80.97381</v>
      </c>
      <c r="J32" s="3" t="s">
        <v>11</v>
      </c>
      <c r="K32" s="0" t="n">
        <f aca="false">ROUND(SUM(L19:L22),6)</f>
        <v>-496.155522</v>
      </c>
      <c r="M32" s="4" t="s">
        <v>12</v>
      </c>
      <c r="N32" s="0" t="n">
        <f aca="false">S20</f>
        <v>-26.0260256199431</v>
      </c>
    </row>
    <row r="33" customFormat="false" ht="12.8" hidden="false" customHeight="false" outlineLevel="0" collapsed="false">
      <c r="C33" s="0" t="n">
        <v>70</v>
      </c>
      <c r="D33" s="0" t="n">
        <v>2.68</v>
      </c>
      <c r="E33" s="0" t="n">
        <v>9437.76</v>
      </c>
      <c r="F33" s="0" t="n">
        <f aca="false">ROUND(C33*COS(D33+E33*$J$25),6)</f>
        <v>-66.899675</v>
      </c>
      <c r="G33" s="4" t="s">
        <v>18</v>
      </c>
      <c r="H33" s="0" t="n">
        <f aca="false">ROUND(SUM(F49:F51),6)</f>
        <v>-116.648307</v>
      </c>
      <c r="M33" s="4" t="s">
        <v>13</v>
      </c>
      <c r="N33" s="0" t="n">
        <f aca="false">S21</f>
        <v>0.983530108574591</v>
      </c>
    </row>
    <row r="34" customFormat="false" ht="12.8" hidden="false" customHeight="false" outlineLevel="0" collapsed="false">
      <c r="C34" s="0" t="n">
        <v>52</v>
      </c>
      <c r="D34" s="0" t="n">
        <v>3.6</v>
      </c>
      <c r="E34" s="0" t="n">
        <v>775.52</v>
      </c>
      <c r="F34" s="0" t="n">
        <f aca="false">ROUND(C34*COS(D34+E34*$J$25),6)</f>
        <v>-8.56034</v>
      </c>
      <c r="G34" s="4" t="s">
        <v>19</v>
      </c>
      <c r="H34" s="0" t="n">
        <f aca="false">INT(ROUND(C52*COS(D52+E52*$J$25),6))</f>
        <v>-1</v>
      </c>
    </row>
    <row r="35" customFormat="false" ht="12.8" hidden="false" customHeight="false" outlineLevel="0" collapsed="false">
      <c r="C35" s="0" t="n">
        <v>38</v>
      </c>
      <c r="D35" s="0" t="n">
        <v>1.03</v>
      </c>
      <c r="E35" s="0" t="n">
        <v>529.69</v>
      </c>
      <c r="F35" s="0" t="n">
        <f aca="false">ROUND(C35*COS(D35+E35*$J$25),6)</f>
        <v>37.884752</v>
      </c>
      <c r="J35" s="4" t="s">
        <v>20</v>
      </c>
      <c r="K35" s="0" t="n">
        <f aca="false">(H29+H30*J25+H31*(J25^2)+H32*(J25^3)+H33*(J25^4)+H34*(J25^5))/POWER(10,8)</f>
        <v>1799.10359164149</v>
      </c>
    </row>
    <row r="36" customFormat="false" ht="12.8" hidden="false" customHeight="false" outlineLevel="0" collapsed="false">
      <c r="C36" s="0" t="n">
        <v>30</v>
      </c>
      <c r="D36" s="0" t="n">
        <v>1.25</v>
      </c>
      <c r="E36" s="0" t="n">
        <v>5507.55</v>
      </c>
      <c r="F36" s="0" t="n">
        <f aca="false">ROUND(C36*COS(D36+E36*$J$25),6)</f>
        <v>-14.588053</v>
      </c>
      <c r="J36" s="4" t="s">
        <v>1</v>
      </c>
      <c r="K36" s="0" t="n">
        <f aca="false">(K29+K30*$J$25+K31*($J$25^2)+K32*(J25^3))/POWER(10,8)</f>
        <v>0.0402852894767023</v>
      </c>
    </row>
    <row r="37" customFormat="false" ht="12.8" hidden="false" customHeight="false" outlineLevel="0" collapsed="false">
      <c r="C37" s="0" t="n">
        <v>25</v>
      </c>
      <c r="D37" s="0" t="n">
        <v>6.11</v>
      </c>
      <c r="E37" s="0" t="n">
        <v>10404.73</v>
      </c>
      <c r="F37" s="0" t="n">
        <f aca="false">ROUND(C37*COS(D37+E37*$J$25),6)</f>
        <v>14.098215</v>
      </c>
      <c r="H37" s="4" t="s">
        <v>21</v>
      </c>
      <c r="I37" s="0" t="n">
        <f aca="false">ROUND(DEGREES(K35)-360*INT(DEGREES(K35)/360),10)</f>
        <v>121.0427078855</v>
      </c>
      <c r="J37" s="4" t="s">
        <v>22</v>
      </c>
      <c r="K37" s="0" t="n">
        <f aca="false">ROUND((N29+N30*$J$25+N31*(J25^2)+N32*(J25^3)+N33*(J25^4))/POWER(10,8),6)</f>
        <v>0.718603</v>
      </c>
    </row>
    <row r="38" customFormat="false" ht="12.8" hidden="false" customHeight="false" outlineLevel="0" collapsed="false">
      <c r="B38" s="0" t="s">
        <v>16</v>
      </c>
      <c r="C38" s="0" t="n">
        <v>54127</v>
      </c>
      <c r="D38" s="0" t="n">
        <v>0</v>
      </c>
      <c r="E38" s="0" t="n">
        <v>0</v>
      </c>
      <c r="F38" s="0" t="n">
        <f aca="false">ROUND(C38*COS(D38+E38*$J$25),6)</f>
        <v>54127</v>
      </c>
      <c r="H38" s="4" t="s">
        <v>23</v>
      </c>
      <c r="I38" s="0" t="n">
        <f aca="false">ROUND(DEGREES(K36),5)</f>
        <v>2.30818</v>
      </c>
    </row>
    <row r="39" customFormat="false" ht="12.8" hidden="false" customHeight="false" outlineLevel="0" collapsed="false">
      <c r="C39" s="0" t="n">
        <v>3891</v>
      </c>
      <c r="D39" s="0" t="n">
        <v>0.3451</v>
      </c>
      <c r="E39" s="0" t="n">
        <v>10213.2855</v>
      </c>
      <c r="F39" s="0" t="n">
        <f aca="false">ROUND(C39*COS(D39+E39*$J$25),6)</f>
        <v>2827.204686</v>
      </c>
      <c r="H39" s="4" t="s">
        <v>22</v>
      </c>
    </row>
    <row r="40" customFormat="false" ht="12.8" hidden="false" customHeight="false" outlineLevel="0" collapsed="false">
      <c r="C40" s="0" t="n">
        <v>1338</v>
      </c>
      <c r="D40" s="0" t="n">
        <v>2.0201</v>
      </c>
      <c r="E40" s="0" t="n">
        <v>20426.5711</v>
      </c>
      <c r="F40" s="0" t="n">
        <f aca="false">ROUND(C40*COS(D40+E40*$J$25),6)</f>
        <v>1315.180658</v>
      </c>
    </row>
    <row r="41" customFormat="false" ht="12.8" hidden="false" customHeight="false" outlineLevel="0" collapsed="false">
      <c r="C41" s="0" t="n">
        <v>24</v>
      </c>
      <c r="D41" s="0" t="n">
        <v>2.05</v>
      </c>
      <c r="E41" s="0" t="n">
        <v>26.3</v>
      </c>
      <c r="F41" s="0" t="n">
        <f aca="false">ROUND(C41*COS(D41+E41*$J$25),6)</f>
        <v>22.185329</v>
      </c>
    </row>
    <row r="42" customFormat="false" ht="12.8" hidden="false" customHeight="false" outlineLevel="0" collapsed="false">
      <c r="C42" s="0" t="n">
        <v>19</v>
      </c>
      <c r="D42" s="0" t="n">
        <v>3.54</v>
      </c>
      <c r="E42" s="0" t="n">
        <v>30639.86</v>
      </c>
      <c r="F42" s="0" t="n">
        <f aca="false">ROUND(C42*COS(D42+E42*$J$25),6)</f>
        <v>18.486531</v>
      </c>
    </row>
    <row r="43" customFormat="false" ht="12.8" hidden="false" customHeight="false" outlineLevel="0" collapsed="false">
      <c r="C43" s="0" t="n">
        <v>10</v>
      </c>
      <c r="D43" s="0" t="n">
        <v>3.97</v>
      </c>
      <c r="E43" s="0" t="n">
        <v>775.52</v>
      </c>
      <c r="F43" s="0" t="n">
        <f aca="false">ROUND(C43*COS(D43+E43*$J$25),6)</f>
        <v>-5.101633</v>
      </c>
    </row>
    <row r="44" customFormat="false" ht="12.8" hidden="false" customHeight="false" outlineLevel="0" collapsed="false">
      <c r="C44" s="0" t="n">
        <v>7</v>
      </c>
      <c r="D44" s="0" t="n">
        <v>1.52</v>
      </c>
      <c r="E44" s="0" t="n">
        <v>1577.34</v>
      </c>
      <c r="F44" s="0" t="n">
        <f aca="false">ROUND(C44*COS(D44+E44*$J$25),6)</f>
        <v>-5.240893</v>
      </c>
      <c r="H44" s="0" t="s">
        <v>24</v>
      </c>
      <c r="I44" s="0" t="n">
        <f aca="false">INT(2020/100)</f>
        <v>20</v>
      </c>
    </row>
    <row r="45" customFormat="false" ht="12.8" hidden="false" customHeight="false" outlineLevel="0" collapsed="false">
      <c r="C45" s="0" t="n">
        <v>6</v>
      </c>
      <c r="D45" s="0" t="n">
        <v>1</v>
      </c>
      <c r="E45" s="0" t="n">
        <v>191.45</v>
      </c>
      <c r="F45" s="0" t="n">
        <f aca="false">ROUND(C45*COS(D45+E45*$J$25),6)</f>
        <v>-5.965842</v>
      </c>
      <c r="H45" s="0" t="s">
        <v>25</v>
      </c>
      <c r="I45" s="0" t="n">
        <f aca="false">2-I44+INT(I44/4)</f>
        <v>-13</v>
      </c>
    </row>
    <row r="46" customFormat="false" ht="12.8" hidden="false" customHeight="false" outlineLevel="0" collapsed="false">
      <c r="B46" s="0" t="s">
        <v>17</v>
      </c>
      <c r="C46" s="0" t="n">
        <v>136</v>
      </c>
      <c r="D46" s="0" t="n">
        <v>4.804</v>
      </c>
      <c r="E46" s="0" t="n">
        <v>10213.286</v>
      </c>
      <c r="F46" s="0" t="n">
        <f aca="false">ROUND(C46*COS(D46+E46*$J$25),6)</f>
        <v>-115.229529</v>
      </c>
      <c r="H46" s="0" t="s">
        <v>26</v>
      </c>
      <c r="I46" s="0" t="n">
        <f aca="true">INT(365.25*(YEAR(NOW())-6+4716))+INT(30.6002*(8+1))+2+I45-1524.5</f>
        <v>2457967.5</v>
      </c>
    </row>
    <row r="47" customFormat="false" ht="12.8" hidden="false" customHeight="false" outlineLevel="0" collapsed="false">
      <c r="C47" s="0" t="n">
        <v>78</v>
      </c>
      <c r="D47" s="0" t="n">
        <v>3.67</v>
      </c>
      <c r="E47" s="0" t="n">
        <v>20426.57</v>
      </c>
      <c r="F47" s="0" t="n">
        <f aca="false">ROUND(C47*COS(D47+E47*$J$25),6)</f>
        <v>8.255719</v>
      </c>
    </row>
    <row r="48" customFormat="false" ht="12.8" hidden="false" customHeight="false" outlineLevel="0" collapsed="false">
      <c r="C48" s="0" t="n">
        <v>26</v>
      </c>
      <c r="D48" s="0" t="n">
        <v>0</v>
      </c>
      <c r="E48" s="0" t="n">
        <v>0</v>
      </c>
      <c r="F48" s="0" t="n">
        <f aca="false">ROUND(C48*COS(D48+E48*$J$25),6)</f>
        <v>26</v>
      </c>
    </row>
    <row r="49" customFormat="false" ht="12.8" hidden="false" customHeight="false" outlineLevel="0" collapsed="false">
      <c r="B49" s="0" t="s">
        <v>18</v>
      </c>
      <c r="C49" s="0" t="n">
        <v>114</v>
      </c>
      <c r="D49" s="0" t="n">
        <v>3.1416</v>
      </c>
      <c r="E49" s="0" t="n">
        <v>0</v>
      </c>
      <c r="F49" s="0" t="n">
        <f aca="false">ROUND(C49*COS(D49+E49*$J$25),6)</f>
        <v>-114</v>
      </c>
    </row>
    <row r="50" customFormat="false" ht="12.8" hidden="false" customHeight="false" outlineLevel="0" collapsed="false">
      <c r="C50" s="0" t="n">
        <v>3</v>
      </c>
      <c r="D50" s="0" t="n">
        <v>5.21</v>
      </c>
      <c r="E50" s="0" t="n">
        <v>20426.57</v>
      </c>
      <c r="F50" s="0" t="n">
        <f aca="false">ROUND(C50*COS(D50+E50*$J$25),6)</f>
        <v>-2.971957</v>
      </c>
    </row>
    <row r="51" customFormat="false" ht="12.8" hidden="false" customHeight="false" outlineLevel="0" collapsed="false">
      <c r="C51" s="0" t="n">
        <v>2</v>
      </c>
      <c r="D51" s="0" t="n">
        <v>2.51</v>
      </c>
      <c r="E51" s="0" t="n">
        <v>10213.29</v>
      </c>
      <c r="F51" s="0" t="n">
        <f aca="false">ROUND(C51*COS(D51+E51*$J$25),6)</f>
        <v>0.32365</v>
      </c>
    </row>
    <row r="52" customFormat="false" ht="12.8" hidden="false" customHeight="false" outlineLevel="0" collapsed="false">
      <c r="B52" s="0" t="s">
        <v>19</v>
      </c>
      <c r="C52" s="0" t="n">
        <v>1</v>
      </c>
      <c r="D52" s="0" t="n">
        <v>3.14</v>
      </c>
      <c r="E52" s="0" t="n">
        <v>0</v>
      </c>
      <c r="F52" s="0" t="n">
        <f aca="false">ROUND(C52*COS(D52+E52*$J$25),6)</f>
        <v>-0.999999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2023-08-20T19:07:59Z</dcterms:created>
  <dc:creator/>
  <dc:description/>
  <dc:language>en-US</dc:language>
  <cp:lastModifiedBy/>
  <dcterms:modified xsi:type="dcterms:W3CDTF">2023-08-21T09:02:52Z</dcterms:modified>
  <cp:revision>1</cp:revision>
  <dc:subject/>
  <dc:title/>
</cp:coreProperties>
</file>