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<sst xmlns="http://schemas.openxmlformats.org/spreadsheetml/2006/main" count="11" uniqueCount="11">
  <si>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Year</t>
  </si>
  <si>
    <t xml:space="preserve">JD</t>
  </si>
  <si>
    <t xml:space="preserve">T</t>
  </si>
  <si>
    <t xml:space="preserve">a</t>
  </si>
  <si>
    <t xml:space="preserve">e</t>
  </si>
  <si>
    <t xml:space="preserve">omega</t>
  </si>
  <si>
    <t xml:space="preserve">v</t>
  </si>
  <si>
    <t xml:space="preserve">alpha</t>
  </si>
  <si>
    <t xml:space="preserve">E</t>
  </si>
  <si>
    <t xml:space="preserve">M</t>
  </si>
  <si>
    <t xml:space="preserve">time since/prior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</si>
</sst>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usernames" Target="revisions/userNames.xml"/><Relationship Id="rId5" Type="http://schemas.openxmlformats.org/officeDocument/2006/relationships/revisionHeaders" Target="revisions/revisionHeaders.xml"/>
</Relationships>
</file>

<file path=xl/revisions/revisionHeaders.xml><?xml version="1.0" encoding="utf-8"?>
<headers xmlns="http://schemas.openxmlformats.org/spreadsheetml/2006/main" xmlns:r="http://schemas.openxmlformats.org/officeDocument/2006/relationships" guid="{A0262562-FF7F-0000-4F53-7AA7507F0000}"/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f aca="false">365.25/225</f>
        <v>1.62333333333333</v>
      </c>
      <c r="D2" s="0" t="s">
        <v>0</v>
      </c>
    </row>
    <row r="3" customFormat="false" ht="12.8" hidden="false" customHeight="false" outlineLevel="0" collapsed="false">
      <c r="B3" s="0" t="n">
        <f aca="false">INT(B2*(D3-2000.53))</f>
        <v>44</v>
      </c>
      <c r="D3" s="0" t="n">
        <v>2028</v>
      </c>
    </row>
    <row r="5" customFormat="false" ht="12.8" hidden="false" customHeight="false" outlineLevel="0" collapsed="false">
      <c r="B5" s="0" t="n">
        <f aca="false">2451738.233+224.7008188*B3-0.0000000327*B3^2</f>
        <v>2461625.06896389</v>
      </c>
    </row>
    <row r="7" customFormat="false" ht="13.8" hidden="false" customHeight="false" outlineLevel="0" collapsed="false">
      <c r="B7" s="0" t="s">
        <v>1</v>
      </c>
      <c r="C7" s="1" t="n">
        <v>2461921.264083</v>
      </c>
    </row>
    <row r="8" customFormat="false" ht="12.8" hidden="false" customHeight="false" outlineLevel="0" collapsed="false">
      <c r="B8" s="0" t="s">
        <v>2</v>
      </c>
      <c r="C8" s="0" t="n">
        <f aca="false">ROUND((C7-2451545)/36525,7)</f>
        <v>0.2840866</v>
      </c>
    </row>
    <row r="9" customFormat="false" ht="12.8" hidden="false" customHeight="false" outlineLevel="0" collapsed="false">
      <c r="B9" s="0" t="s">
        <v>3</v>
      </c>
      <c r="C9" s="0" t="n">
        <v>0.72332982</v>
      </c>
    </row>
    <row r="10" customFormat="false" ht="12.8" hidden="false" customHeight="false" outlineLevel="0" collapsed="false">
      <c r="B10" s="0" t="s">
        <v>4</v>
      </c>
      <c r="C10" s="0" t="n">
        <f aca="false">0.00677192-0.000047765*C8+0.0000000981*C8^2</f>
        <v>0.00675835852073076</v>
      </c>
    </row>
    <row r="12" customFormat="false" ht="12.8" hidden="false" customHeight="false" outlineLevel="0" collapsed="false">
      <c r="C12" s="0" t="n">
        <v>131.563703</v>
      </c>
      <c r="D12" s="0" t="n">
        <v>1.4022288</v>
      </c>
      <c r="E12" s="0" t="n">
        <v>-0.00107618</v>
      </c>
    </row>
    <row r="13" customFormat="false" ht="12.8" hidden="false" customHeight="false" outlineLevel="0" collapsed="false">
      <c r="C13" s="0" t="n">
        <v>76.67992</v>
      </c>
      <c r="D13" s="0" t="n">
        <v>0.9011206</v>
      </c>
      <c r="E13" s="0" t="n">
        <v>0.00040618</v>
      </c>
    </row>
    <row r="14" customFormat="false" ht="12.8" hidden="false" customHeight="false" outlineLevel="0" collapsed="false">
      <c r="C14" s="0" t="n">
        <f aca="false">ROUND(C12-C13,7)</f>
        <v>54.883783</v>
      </c>
      <c r="D14" s="0" t="n">
        <f aca="false">ROUND(D12-D13,7)</f>
        <v>0.5011082</v>
      </c>
      <c r="E14" s="0" t="n">
        <f aca="false">ROUND(E12-E13,7)</f>
        <v>-0.0014824</v>
      </c>
    </row>
    <row r="15" customFormat="false" ht="12.8" hidden="false" customHeight="false" outlineLevel="0" collapsed="false">
      <c r="B15" s="0" t="s">
        <v>5</v>
      </c>
      <c r="C15" s="2" t="n">
        <f aca="false">C14+D14*C8+E14*C8^2</f>
        <v>55.0260214873871</v>
      </c>
    </row>
    <row r="17" customFormat="false" ht="12.8" hidden="false" customHeight="false" outlineLevel="0" collapsed="false">
      <c r="B17" s="3" t="s">
        <v>6</v>
      </c>
      <c r="C17" s="0" t="n">
        <f aca="false">180-C15</f>
        <v>124.973978512613</v>
      </c>
    </row>
    <row r="18" customFormat="false" ht="12.8" hidden="false" customHeight="false" outlineLevel="0" collapsed="false">
      <c r="B18" s="0" t="s">
        <v>7</v>
      </c>
      <c r="C18" s="0" t="n">
        <f aca="false">SQRT((1+C10)/(1-C10))</f>
        <v>1.00678135135873</v>
      </c>
    </row>
    <row r="19" customFormat="false" ht="12.8" hidden="false" customHeight="false" outlineLevel="0" collapsed="false">
      <c r="B19" s="0" t="s">
        <v>8</v>
      </c>
      <c r="C19" s="0" t="n">
        <f aca="false">2*ATAN(TAN(RADIANS(C17/2))/C18)</f>
        <v>2.17565872448584</v>
      </c>
    </row>
    <row r="20" customFormat="false" ht="12.8" hidden="false" customHeight="false" outlineLevel="0" collapsed="false">
      <c r="C20" s="0" t="n">
        <f aca="false">DEGREES(C19)</f>
        <v>124.656062573854</v>
      </c>
    </row>
    <row r="22" customFormat="false" ht="12.8" hidden="false" customHeight="false" outlineLevel="0" collapsed="false">
      <c r="B22" s="0" t="s">
        <v>9</v>
      </c>
      <c r="C22" s="0" t="n">
        <f aca="false">C19-C10*SIN(RADIANS(C20))</f>
        <v>2.17009943154937</v>
      </c>
    </row>
    <row r="23" customFormat="false" ht="12.8" hidden="false" customHeight="false" outlineLevel="0" collapsed="false">
      <c r="C23" s="0" t="n">
        <f aca="false">DEGREES(C22)</f>
        <v>124.337538551518</v>
      </c>
    </row>
    <row r="25" customFormat="false" ht="12.8" hidden="false" customHeight="false" outlineLevel="0" collapsed="false">
      <c r="B25" s="4" t="s">
        <v>10</v>
      </c>
      <c r="C25" s="0" t="n">
        <f aca="false">B5+(C23/B2)</f>
        <v>2461701.66293015</v>
      </c>
    </row>
    <row r="26" customFormat="false" ht="12.8" hidden="false" customHeight="false" outlineLevel="0" collapsed="false">
      <c r="E26" s="0" t="n">
        <f aca="false">(2443872.5-2451545)/36525</f>
        <v>-0.21006160164271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2023-08-21T08:01:43Z</dcterms:created>
  <dc:creator/>
  <dc:description/>
  <dc:language>en-US</dc:language>
  <cp:lastModifiedBy/>
  <dcterms:modified xsi:type="dcterms:W3CDTF">2023-08-21T09:03:45Z</dcterms:modified>
  <cp:revision>1</cp:revision>
  <dc:subject/>
  <dc:title/>
</cp:coreProperties>
</file>