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wFull" sheetId="1" state="visible" r:id="rId2"/>
    <sheet name="quarters" sheetId="2" state="visible" r:id="rId3"/>
    <sheet name="periApo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<sst xmlns="http://schemas.openxmlformats.org/spreadsheetml/2006/main" count="70" uniqueCount="44">
  <si>
    <t xml:space="preserve">**BOLD means raised to second power</t>
  </si>
  <si>
    <t xml:space="preserve">E</t>
  </si>
  <si>
    <t xml:space="preserve">M’</t>
  </si>
  <si>
    <t xml:space="preserve">M</t>
  </si>
  <si>
    <t xml:space="preserve">F</t>
  </si>
  <si>
    <t xml:space="preserve">Omega</t>
  </si>
  <si>
    <t xml:space="preserve">New Moon</t>
  </si>
  <si>
    <t xml:space="preserve">Full Moon</t>
  </si>
  <si>
    <t xml:space="preserve">eccentricity</t>
  </si>
  <si>
    <t xml:space="preserve">Moon’s mean anomaly</t>
  </si>
  <si>
    <t xml:space="preserve">Sun’s mean anomaly</t>
  </si>
  <si>
    <t xml:space="preserve">Moon’s argument of latitude</t>
  </si>
  <si>
    <t xml:space="preserve">Long of Ascending Node</t>
  </si>
  <si>
    <t xml:space="preserve">In radians</t>
  </si>
  <si>
    <t xml:space="preserve">Month</t>
  </si>
  <si>
    <t xml:space="preserve">Day</t>
  </si>
  <si>
    <t xml:space="preserve">Year</t>
  </si>
  <si>
    <t xml:space="preserve">k</t>
  </si>
  <si>
    <t xml:space="preserve">T</t>
  </si>
  <si>
    <t xml:space="preserve">Coefficients</t>
  </si>
  <si>
    <t xml:space="preserve">Perigee</t>
  </si>
  <si>
    <t xml:space="preserve">Apogee</t>
  </si>
  <si>
    <t xml:space="preserve">Coefficient</t>
  </si>
  <si>
    <t xml:space="preserve">D</t>
  </si>
  <si>
    <t xml:space="preserve">Reduced in radians</t>
  </si>
  <si>
    <t xml:space="preserve">coeffs</t>
  </si>
  <si>
    <t xml:space="preserve">arguments</t>
  </si>
  <si>
    <t xml:space="preserve">Values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</si>
  <si>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</si>
  <si>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</si>
  <si>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</si>
  <si>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</si>
  <si>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</si>
  <si>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</si>
  <si>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</si>
  <si>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</si>
  <si>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</si>
  <si>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</si>
  <si>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</si>
  <si>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</si>
  <si>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</si>
  <si>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</si>
  <si>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TOTAL</t>
  </si>
  <si>
    <t xml:space="preserve">JDE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</si>
</sst>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00"/>
    <numFmt numFmtId="166" formatCode="0.000000000"/>
    <numFmt numFmtId="167" formatCode="General"/>
    <numFmt numFmtId="168" formatCode="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0.05"/>
    <col collapsed="false" customWidth="true" hidden="false" outlineLevel="0" max="4" min="4" style="0" width="11.43"/>
    <col collapsed="false" customWidth="true" hidden="false" outlineLevel="0" max="5" min="5" style="0" width="21.02"/>
    <col collapsed="false" customWidth="true" hidden="false" outlineLevel="0" max="6" min="6" style="0" width="19.63"/>
    <col collapsed="false" customWidth="true" hidden="false" outlineLevel="0" max="7" min="7" style="0" width="25.74"/>
    <col collapsed="false" customWidth="true" hidden="false" outlineLevel="0" max="8" min="8" style="0" width="22.83"/>
    <col collapsed="false" customWidth="true" hidden="false" outlineLevel="0" max="9" min="9" style="0" width="18.61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="3" customFormat="true" ht="12.8" hidden="false" customHeight="false" outlineLevel="0" collapsed="false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</row>
    <row r="5" s="3" customFormat="true" ht="12.8" hidden="false" customHeight="false" outlineLevel="0" collapsed="false">
      <c r="B5" s="5" t="n">
        <v>-0.4072</v>
      </c>
      <c r="C5" s="5" t="n">
        <v>-0.40614</v>
      </c>
      <c r="D5" s="5" t="n">
        <v>0</v>
      </c>
      <c r="E5" s="5" t="n">
        <v>1</v>
      </c>
      <c r="F5" s="5" t="n">
        <v>0</v>
      </c>
      <c r="G5" s="6" t="n">
        <v>0</v>
      </c>
      <c r="H5" s="6" t="n">
        <v>0</v>
      </c>
      <c r="I5" s="7" t="n">
        <f aca="false">B5*SIN(E5*$C$37+F5*$C$36+G5*$C$38)</f>
        <v>-0.405411377628653</v>
      </c>
    </row>
    <row r="6" s="3" customFormat="true" ht="12.8" hidden="false" customHeight="false" outlineLevel="0" collapsed="false">
      <c r="A6" s="3" t="n">
        <v>1</v>
      </c>
      <c r="B6" s="5" t="n">
        <v>0.17241</v>
      </c>
      <c r="C6" s="5" t="n">
        <v>0.17302</v>
      </c>
      <c r="D6" s="5" t="n">
        <v>1</v>
      </c>
      <c r="E6" s="5" t="n">
        <v>0</v>
      </c>
      <c r="F6" s="5" t="n">
        <v>1</v>
      </c>
      <c r="G6" s="6" t="n">
        <v>0</v>
      </c>
      <c r="H6" s="6" t="n">
        <v>0</v>
      </c>
      <c r="I6" s="7" t="n">
        <f aca="false">B6*D6*$B$35*SIN(E6*$C$37+F6*$C$36+G6*$C$38)</f>
        <v>0.123542401496052</v>
      </c>
    </row>
    <row r="7" s="3" customFormat="true" ht="12.8" hidden="false" customHeight="false" outlineLevel="0" collapsed="false">
      <c r="B7" s="5" t="n">
        <v>0.01608</v>
      </c>
      <c r="C7" s="5" t="n">
        <v>0.01614</v>
      </c>
      <c r="D7" s="5" t="n">
        <v>0</v>
      </c>
      <c r="E7" s="5" t="n">
        <v>2</v>
      </c>
      <c r="F7" s="5" t="n">
        <v>0</v>
      </c>
      <c r="G7" s="6" t="n">
        <v>0</v>
      </c>
      <c r="H7" s="6" t="n">
        <v>0</v>
      </c>
      <c r="I7" s="7" t="n">
        <f aca="false">B7*SIN(E7*$C$37+F7*$C$36+G7*$C$38)</f>
        <v>-0.0029977624321653</v>
      </c>
    </row>
    <row r="8" s="3" customFormat="true" ht="12.8" hidden="false" customHeight="false" outlineLevel="0" collapsed="false">
      <c r="B8" s="5" t="n">
        <v>0.01039</v>
      </c>
      <c r="C8" s="5" t="n">
        <v>0.01043</v>
      </c>
      <c r="D8" s="5" t="n">
        <v>0</v>
      </c>
      <c r="E8" s="5" t="n">
        <v>0</v>
      </c>
      <c r="F8" s="5" t="n">
        <v>0</v>
      </c>
      <c r="G8" s="6" t="n">
        <v>2</v>
      </c>
      <c r="H8" s="6" t="n">
        <v>0</v>
      </c>
      <c r="I8" s="7" t="n">
        <f aca="false">B8*SIN(E8*$C$37+F8*$C$36+G8*$C$38)</f>
        <v>-0.00916673268495657</v>
      </c>
    </row>
    <row r="9" s="3" customFormat="true" ht="12.8" hidden="false" customHeight="false" outlineLevel="0" collapsed="false">
      <c r="A9" s="3" t="n">
        <v>4</v>
      </c>
      <c r="B9" s="5" t="n">
        <v>0.00739</v>
      </c>
      <c r="C9" s="5" t="n">
        <v>0.00734</v>
      </c>
      <c r="D9" s="5" t="n">
        <v>1</v>
      </c>
      <c r="E9" s="5" t="n">
        <v>1</v>
      </c>
      <c r="F9" s="5" t="n">
        <v>-1</v>
      </c>
      <c r="G9" s="6" t="n">
        <v>0</v>
      </c>
      <c r="H9" s="6" t="n">
        <v>0</v>
      </c>
      <c r="I9" s="7" t="n">
        <f aca="false">B9*D9*$B$35*SIN(E9*$C$37+F9*$C$36+G9*$C$38)</f>
        <v>0.00563390710913435</v>
      </c>
    </row>
    <row r="10" s="3" customFormat="true" ht="12.8" hidden="false" customHeight="false" outlineLevel="0" collapsed="false">
      <c r="A10" s="3" t="n">
        <v>5</v>
      </c>
      <c r="B10" s="5" t="n">
        <v>-0.00514</v>
      </c>
      <c r="C10" s="5" t="n">
        <v>-0.00515</v>
      </c>
      <c r="D10" s="5" t="n">
        <v>1</v>
      </c>
      <c r="E10" s="5" t="n">
        <v>1</v>
      </c>
      <c r="F10" s="5" t="n">
        <v>1</v>
      </c>
      <c r="G10" s="6" t="n">
        <v>0</v>
      </c>
      <c r="H10" s="6" t="n">
        <v>0</v>
      </c>
      <c r="I10" s="7" t="n">
        <f aca="false">B10*D10*$B$35*SIN(E10*$C$37+F10*$C$36+G10*$C$38)</f>
        <v>-0.00322890937707819</v>
      </c>
    </row>
    <row r="11" s="3" customFormat="true" ht="12.8" hidden="false" customHeight="false" outlineLevel="0" collapsed="false">
      <c r="A11" s="3" t="n">
        <v>6</v>
      </c>
      <c r="B11" s="5" t="n">
        <v>0.00208</v>
      </c>
      <c r="C11" s="5" t="n">
        <v>0.00209</v>
      </c>
      <c r="D11" s="4" t="n">
        <v>1</v>
      </c>
      <c r="E11" s="5" t="n">
        <v>0</v>
      </c>
      <c r="F11" s="5" t="n">
        <v>2</v>
      </c>
      <c r="G11" s="6" t="n">
        <v>0</v>
      </c>
      <c r="H11" s="6" t="n">
        <v>0</v>
      </c>
      <c r="I11" s="7" t="n">
        <f aca="false">B11*D11*POWER($B$35,2)*SIN(E11*$C$37+F11*$C$36+G11*$C$38)</f>
        <v>0.00208170393865055</v>
      </c>
    </row>
    <row r="12" s="3" customFormat="true" ht="12.8" hidden="false" customHeight="false" outlineLevel="0" collapsed="false">
      <c r="B12" s="5" t="n">
        <v>-0.00111</v>
      </c>
      <c r="C12" s="5" t="n">
        <v>-0.00111</v>
      </c>
      <c r="D12" s="5" t="n">
        <v>0</v>
      </c>
      <c r="E12" s="5" t="n">
        <v>1</v>
      </c>
      <c r="F12" s="5" t="n">
        <v>0</v>
      </c>
      <c r="G12" s="6" t="n">
        <v>-2</v>
      </c>
      <c r="H12" s="6" t="n">
        <v>0</v>
      </c>
      <c r="I12" s="7" t="n">
        <f aca="false">B12*SIN(E12*$C$37+F12*$C$36+G12*$C$38)</f>
        <v>0.000611929355200014</v>
      </c>
    </row>
    <row r="13" s="3" customFormat="true" ht="12.8" hidden="false" customHeight="false" outlineLevel="0" collapsed="false">
      <c r="B13" s="5" t="n">
        <v>-0.00057</v>
      </c>
      <c r="C13" s="5" t="n">
        <v>-0.00057</v>
      </c>
      <c r="D13" s="5" t="n">
        <v>0</v>
      </c>
      <c r="E13" s="5" t="n">
        <v>1</v>
      </c>
      <c r="F13" s="5" t="n">
        <v>0</v>
      </c>
      <c r="G13" s="6" t="n">
        <v>2</v>
      </c>
      <c r="H13" s="6" t="n">
        <v>0</v>
      </c>
      <c r="I13" s="7" t="n">
        <f aca="false">B13*SIN(E13*$C$37+F13*$C$36+G13*$C$38)</f>
        <v>0.000220067395391545</v>
      </c>
    </row>
    <row r="14" s="3" customFormat="true" ht="12.8" hidden="false" customHeight="false" outlineLevel="0" collapsed="false">
      <c r="A14" s="3" t="n">
        <v>9</v>
      </c>
      <c r="B14" s="5" t="n">
        <v>0.00056</v>
      </c>
      <c r="C14" s="5" t="n">
        <v>0.00056</v>
      </c>
      <c r="D14" s="5" t="n">
        <v>1</v>
      </c>
      <c r="E14" s="5" t="n">
        <v>2</v>
      </c>
      <c r="F14" s="5" t="n">
        <v>1</v>
      </c>
      <c r="G14" s="6" t="n">
        <v>0</v>
      </c>
      <c r="H14" s="6" t="n">
        <v>0</v>
      </c>
      <c r="I14" s="7" t="n">
        <f aca="false">B14*D14*$B$35*SIN(E14*$C$37+F14*$C$36+G14*$C$38)</f>
        <v>-0.000467146990918651</v>
      </c>
    </row>
    <row r="15" s="3" customFormat="true" ht="12.8" hidden="false" customHeight="false" outlineLevel="0" collapsed="false">
      <c r="B15" s="5" t="n">
        <v>-0.00042</v>
      </c>
      <c r="C15" s="5" t="n">
        <v>-0.00042</v>
      </c>
      <c r="D15" s="5" t="n">
        <v>0</v>
      </c>
      <c r="E15" s="5" t="n">
        <v>3</v>
      </c>
      <c r="F15" s="5" t="n">
        <v>0</v>
      </c>
      <c r="G15" s="6" t="n">
        <v>0</v>
      </c>
      <c r="H15" s="6" t="n">
        <v>0</v>
      </c>
      <c r="I15" s="7" t="n">
        <f aca="false">B15*SIN(E15*$C$37+F15*$C$36+G15*$C$38)</f>
        <v>0.000403493482955704</v>
      </c>
    </row>
    <row r="16" s="3" customFormat="true" ht="12.8" hidden="false" customHeight="false" outlineLevel="0" collapsed="false">
      <c r="A16" s="3" t="n">
        <v>11</v>
      </c>
      <c r="B16" s="5" t="n">
        <v>0.00042</v>
      </c>
      <c r="C16" s="5" t="n">
        <v>0.00042</v>
      </c>
      <c r="D16" s="5" t="n">
        <v>1</v>
      </c>
      <c r="E16" s="5" t="n">
        <v>1</v>
      </c>
      <c r="F16" s="5" t="n">
        <v>0</v>
      </c>
      <c r="G16" s="6" t="n">
        <v>2</v>
      </c>
      <c r="H16" s="6" t="n">
        <v>0</v>
      </c>
      <c r="I16" s="7" t="n">
        <f aca="false">B16*D16*$B$35*SIN(E16*$C$37+F16*$C$36+G16*$C$38)</f>
        <v>-0.000162248210647242</v>
      </c>
    </row>
    <row r="17" s="3" customFormat="true" ht="12.8" hidden="false" customHeight="false" outlineLevel="0" collapsed="false">
      <c r="A17" s="3" t="n">
        <v>12</v>
      </c>
      <c r="B17" s="5" t="n">
        <v>0.00038</v>
      </c>
      <c r="C17" s="5" t="n">
        <v>0.00038</v>
      </c>
      <c r="D17" s="5" t="n">
        <v>1</v>
      </c>
      <c r="E17" s="5" t="n">
        <v>0</v>
      </c>
      <c r="F17" s="5" t="n">
        <v>1</v>
      </c>
      <c r="G17" s="6" t="n">
        <v>2</v>
      </c>
      <c r="H17" s="6" t="n">
        <v>0</v>
      </c>
      <c r="I17" s="7" t="n">
        <f aca="false">B17*D17*$B$35*SIN(E17*$C$37+F17*$C$36+G17*$C$38)</f>
        <v>-0.000362311716356987</v>
      </c>
    </row>
    <row r="18" s="3" customFormat="true" ht="12.8" hidden="false" customHeight="false" outlineLevel="0" collapsed="false">
      <c r="A18" s="3" t="n">
        <v>13</v>
      </c>
      <c r="B18" s="5" t="n">
        <v>-0.00024</v>
      </c>
      <c r="C18" s="5" t="n">
        <v>-0.00024</v>
      </c>
      <c r="D18" s="5" t="n">
        <v>1</v>
      </c>
      <c r="E18" s="5" t="n">
        <v>2</v>
      </c>
      <c r="F18" s="5" t="n">
        <v>-1</v>
      </c>
      <c r="G18" s="6" t="n">
        <v>0</v>
      </c>
      <c r="H18" s="6" t="n">
        <v>0</v>
      </c>
      <c r="I18" s="7" t="n">
        <f aca="false">B18*D18*$B$35*SIN(E18*$C$37+F18*$C$36+G18*$C$38)</f>
        <v>-0.000137713849283815</v>
      </c>
    </row>
    <row r="19" s="3" customFormat="true" ht="12.8" hidden="false" customHeight="false" outlineLevel="0" collapsed="false">
      <c r="B19" s="5" t="n">
        <v>-0.00017</v>
      </c>
      <c r="C19" s="5" t="n">
        <v>-0.00017</v>
      </c>
      <c r="D19" s="5" t="n">
        <v>0</v>
      </c>
      <c r="E19" s="5" t="n">
        <v>0</v>
      </c>
      <c r="F19" s="5" t="n">
        <v>0</v>
      </c>
      <c r="G19" s="6" t="n">
        <v>0</v>
      </c>
      <c r="H19" s="6" t="n">
        <v>1</v>
      </c>
      <c r="I19" s="7" t="n">
        <f aca="false">B19*SIN(H19*C39)</f>
        <v>7.80168243981531E-005</v>
      </c>
    </row>
    <row r="20" s="3" customFormat="true" ht="12.8" hidden="false" customHeight="false" outlineLevel="0" collapsed="false">
      <c r="B20" s="5" t="n">
        <v>-7E-005</v>
      </c>
      <c r="C20" s="5" t="n">
        <v>-7E-005</v>
      </c>
      <c r="D20" s="5" t="n">
        <v>0</v>
      </c>
      <c r="E20" s="5" t="n">
        <v>1</v>
      </c>
      <c r="F20" s="5" t="n">
        <v>2</v>
      </c>
      <c r="G20" s="6" t="n">
        <v>0</v>
      </c>
      <c r="H20" s="6" t="n">
        <v>0</v>
      </c>
      <c r="I20" s="7" t="n">
        <f aca="false">B20*SIN(E20*$C$37+F20*$C$36+G20*$C$38)</f>
        <v>8.34553499234305E-006</v>
      </c>
    </row>
    <row r="21" s="3" customFormat="true" ht="12.8" hidden="false" customHeight="false" outlineLevel="0" collapsed="false">
      <c r="B21" s="5" t="n">
        <v>4E-005</v>
      </c>
      <c r="C21" s="5" t="n">
        <v>4E-005</v>
      </c>
      <c r="D21" s="5" t="n">
        <v>0</v>
      </c>
      <c r="E21" s="5" t="n">
        <v>2</v>
      </c>
      <c r="F21" s="5" t="n">
        <v>0</v>
      </c>
      <c r="G21" s="6" t="n">
        <v>0</v>
      </c>
      <c r="H21" s="6" t="n">
        <v>0</v>
      </c>
      <c r="I21" s="7" t="n">
        <f aca="false">B21*SIN(E21*$C$37+F21*$C$36+G21*$C$38)</f>
        <v>-7.45712047802313E-006</v>
      </c>
    </row>
    <row r="22" s="3" customFormat="true" ht="12.8" hidden="false" customHeight="false" outlineLevel="0" collapsed="false">
      <c r="B22" s="5" t="n">
        <v>4E-005</v>
      </c>
      <c r="C22" s="5" t="n">
        <v>4E-005</v>
      </c>
      <c r="D22" s="5" t="n">
        <v>0</v>
      </c>
      <c r="E22" s="5" t="n">
        <v>0</v>
      </c>
      <c r="F22" s="5" t="n">
        <v>3</v>
      </c>
      <c r="G22" s="6" t="n">
        <v>0</v>
      </c>
      <c r="H22" s="6" t="n">
        <v>0</v>
      </c>
      <c r="I22" s="7" t="n">
        <f aca="false">B22*SIN(E22*$C$37+F22*$C$36+G22*$C$38)</f>
        <v>2.71712485227534E-005</v>
      </c>
    </row>
    <row r="23" s="3" customFormat="true" ht="12.8" hidden="false" customHeight="false" outlineLevel="0" collapsed="false">
      <c r="B23" s="5" t="n">
        <v>3E-005</v>
      </c>
      <c r="C23" s="5" t="n">
        <v>3E-005</v>
      </c>
      <c r="D23" s="5" t="n">
        <v>0</v>
      </c>
      <c r="E23" s="5" t="n">
        <v>1</v>
      </c>
      <c r="F23" s="5" t="n">
        <v>1</v>
      </c>
      <c r="G23" s="6" t="n">
        <v>-2</v>
      </c>
      <c r="H23" s="6" t="n">
        <v>0</v>
      </c>
      <c r="I23" s="7" t="n">
        <f aca="false">B23*SIN(E23*$C$37+F23*$C$36+G23*$C$38)</f>
        <v>-2.9467920695955E-005</v>
      </c>
    </row>
    <row r="24" s="3" customFormat="true" ht="12.8" hidden="false" customHeight="false" outlineLevel="0" collapsed="false">
      <c r="B24" s="5" t="n">
        <v>3E-005</v>
      </c>
      <c r="C24" s="5" t="n">
        <v>3E-005</v>
      </c>
      <c r="D24" s="5" t="n">
        <v>0</v>
      </c>
      <c r="E24" s="5" t="n">
        <v>2</v>
      </c>
      <c r="F24" s="5" t="n">
        <v>0</v>
      </c>
      <c r="G24" s="6" t="n">
        <v>2</v>
      </c>
      <c r="H24" s="6" t="n">
        <v>0</v>
      </c>
      <c r="I24" s="7" t="n">
        <f aca="false">B24*SIN(E24*$C$37+F24*$C$36+G24*$C$38)</f>
        <v>2.86367760593318E-005</v>
      </c>
    </row>
    <row r="25" s="3" customFormat="true" ht="12.8" hidden="false" customHeight="false" outlineLevel="0" collapsed="false">
      <c r="B25" s="5" t="n">
        <v>-3E-005</v>
      </c>
      <c r="C25" s="5" t="n">
        <v>-3E-005</v>
      </c>
      <c r="D25" s="5" t="n">
        <v>0</v>
      </c>
      <c r="E25" s="5" t="n">
        <v>1</v>
      </c>
      <c r="F25" s="5" t="n">
        <v>1</v>
      </c>
      <c r="G25" s="6" t="n">
        <v>2</v>
      </c>
      <c r="H25" s="6" t="n">
        <v>0</v>
      </c>
      <c r="I25" s="7" t="n">
        <f aca="false">B25*SIN(E25*$C$37+F25*$C$36+G25*$C$38)</f>
        <v>-1.17347049436353E-005</v>
      </c>
    </row>
    <row r="26" s="3" customFormat="true" ht="12.8" hidden="false" customHeight="false" outlineLevel="0" collapsed="false">
      <c r="B26" s="5" t="n">
        <v>3E-005</v>
      </c>
      <c r="C26" s="5" t="n">
        <v>3E-005</v>
      </c>
      <c r="D26" s="5" t="n">
        <v>0</v>
      </c>
      <c r="E26" s="5" t="n">
        <v>1</v>
      </c>
      <c r="F26" s="5" t="n">
        <v>-1</v>
      </c>
      <c r="G26" s="6" t="n">
        <v>2</v>
      </c>
      <c r="H26" s="6" t="n">
        <v>0</v>
      </c>
      <c r="I26" s="7" t="n">
        <f aca="false">B26*SIN(E26*$C$37+F26*$C$36+G26*$C$38)</f>
        <v>-2.79026329361574E-005</v>
      </c>
    </row>
    <row r="27" s="3" customFormat="true" ht="12.8" hidden="false" customHeight="false" outlineLevel="0" collapsed="false">
      <c r="B27" s="5" t="n">
        <v>-2E-005</v>
      </c>
      <c r="C27" s="5" t="n">
        <v>-2E-005</v>
      </c>
      <c r="D27" s="5" t="n">
        <v>0</v>
      </c>
      <c r="E27" s="5" t="n">
        <v>1</v>
      </c>
      <c r="F27" s="5" t="n">
        <v>-1</v>
      </c>
      <c r="G27" s="6" t="n">
        <v>-2</v>
      </c>
      <c r="H27" s="6" t="n">
        <v>0</v>
      </c>
      <c r="I27" s="7" t="n">
        <f aca="false">B27*SIN(E27*$C$37+F27*$C$36+G27*$C$38)</f>
        <v>-4.25450266460261E-006</v>
      </c>
    </row>
    <row r="28" s="3" customFormat="true" ht="12.8" hidden="false" customHeight="false" outlineLevel="0" collapsed="false">
      <c r="B28" s="5" t="n">
        <v>-2E-005</v>
      </c>
      <c r="C28" s="5" t="n">
        <v>-2E-005</v>
      </c>
      <c r="D28" s="5" t="n">
        <v>0</v>
      </c>
      <c r="E28" s="5" t="n">
        <v>3</v>
      </c>
      <c r="F28" s="5" t="n">
        <v>1</v>
      </c>
      <c r="G28" s="6" t="n">
        <v>0</v>
      </c>
      <c r="H28" s="6" t="n">
        <v>0</v>
      </c>
      <c r="I28" s="7" t="n">
        <f aca="false">B28*SIN(E28*$C$37+F28*$C$36+G28*$C$38)</f>
        <v>9.43436814479609E-006</v>
      </c>
    </row>
    <row r="29" s="3" customFormat="true" ht="12.8" hidden="false" customHeight="false" outlineLevel="0" collapsed="false">
      <c r="B29" s="5" t="n">
        <v>2E-005</v>
      </c>
      <c r="C29" s="5" t="n">
        <v>2E-005</v>
      </c>
      <c r="D29" s="5" t="n">
        <v>0</v>
      </c>
      <c r="E29" s="5" t="n">
        <v>4</v>
      </c>
      <c r="F29" s="5" t="n">
        <v>0</v>
      </c>
      <c r="G29" s="6" t="n">
        <v>0</v>
      </c>
      <c r="H29" s="6" t="n">
        <v>0</v>
      </c>
      <c r="I29" s="7" t="n">
        <f aca="false">B29*SIN(E29*$C$37+F29*$C$36+G29*$C$38)</f>
        <v>7.32638689206912E-006</v>
      </c>
    </row>
    <row r="30" s="3" customFormat="true" ht="12.8" hidden="false" customHeight="false" outlineLevel="0" collapsed="false">
      <c r="I30" s="7" t="n">
        <f aca="false">SUM(I5:I29)</f>
        <v>-0.289362585855385</v>
      </c>
    </row>
    <row r="32" customFormat="false" ht="12.8" hidden="false" customHeight="false" outlineLevel="0" collapsed="false">
      <c r="C32" s="0" t="s">
        <v>13</v>
      </c>
      <c r="E32" s="0" t="s">
        <v>14</v>
      </c>
      <c r="F32" s="0" t="s">
        <v>15</v>
      </c>
      <c r="G32" s="0" t="s">
        <v>16</v>
      </c>
    </row>
    <row r="33" customFormat="false" ht="12.8" hidden="false" customHeight="false" outlineLevel="0" collapsed="false">
      <c r="G33" s="0" t="n">
        <v>1977.13</v>
      </c>
      <c r="I33" s="0" t="n">
        <f aca="false">ABS(ABS(I30)-ABS(-0.28916))</f>
        <v>0.000202585855384685</v>
      </c>
    </row>
    <row r="35" customFormat="false" ht="12.8" hidden="false" customHeight="false" outlineLevel="0" collapsed="false">
      <c r="A35" s="8" t="s">
        <v>1</v>
      </c>
      <c r="B35" s="0" t="n">
        <v>1.0005753</v>
      </c>
      <c r="E35" s="0" t="s">
        <v>17</v>
      </c>
      <c r="F35" s="0" t="n">
        <f aca="false">INT((G33-2000)*12.3685)</f>
        <v>-283</v>
      </c>
    </row>
    <row r="36" customFormat="false" ht="12.8" hidden="false" customHeight="false" outlineLevel="0" collapsed="false">
      <c r="A36" s="8" t="s">
        <v>3</v>
      </c>
      <c r="B36" s="0" t="n">
        <v>45.7375</v>
      </c>
      <c r="C36" s="0" t="n">
        <f aca="false">RADIANS(B36)</f>
        <v>0.798269966630906</v>
      </c>
      <c r="E36" s="0" t="s">
        <v>18</v>
      </c>
      <c r="F36" s="9" t="n">
        <f aca="false">F35/1236.85</f>
        <v>-0.228807050167765</v>
      </c>
    </row>
    <row r="37" customFormat="false" ht="12.8" hidden="false" customHeight="false" outlineLevel="0" collapsed="false">
      <c r="A37" s="8" t="s">
        <v>2</v>
      </c>
      <c r="B37" s="0" t="n">
        <v>95.3722</v>
      </c>
      <c r="C37" s="0" t="n">
        <f aca="false">RADIANS(B37)</f>
        <v>1.66455890487054</v>
      </c>
    </row>
    <row r="38" customFormat="false" ht="12.8" hidden="false" customHeight="false" outlineLevel="0" collapsed="false">
      <c r="A38" s="8" t="s">
        <v>4</v>
      </c>
      <c r="B38" s="0" t="n">
        <v>120.9584</v>
      </c>
      <c r="C38" s="0" t="n">
        <f aca="false">RADIANS(B38)</f>
        <v>2.11112233794431</v>
      </c>
    </row>
    <row r="39" customFormat="false" ht="12.8" hidden="false" customHeight="false" outlineLevel="0" collapsed="false">
      <c r="A39" s="8" t="s">
        <v>5</v>
      </c>
      <c r="B39" s="0" t="n">
        <v>207.3176</v>
      </c>
      <c r="C39" s="0" t="n">
        <f aca="false">RADIANS(B39)</f>
        <v>3.6183747173326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ColWidth="11.66796875" defaultRowHeight="12.8" zeroHeight="false" outlineLevelRow="0" outlineLevelCol="0"/>
  <cols>
    <col collapsed="false" customWidth="true" hidden="false" outlineLevel="0" max="4" min="4" style="0" width="11.43"/>
    <col collapsed="false" customWidth="true" hidden="false" outlineLevel="0" max="5" min="5" style="0" width="21.02"/>
    <col collapsed="false" customWidth="true" hidden="false" outlineLevel="0" max="6" min="6" style="0" width="19.63"/>
    <col collapsed="false" customWidth="true" hidden="false" outlineLevel="0" max="7" min="7" style="0" width="25.74"/>
    <col collapsed="false" customWidth="true" hidden="false" outlineLevel="0" max="8" min="8" style="0" width="22.8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customFormat="false" ht="12.8" hidden="false" customHeight="false" outlineLevel="0" collapsed="false">
      <c r="B4" s="10"/>
      <c r="C4" s="10" t="s">
        <v>19</v>
      </c>
      <c r="D4" s="11" t="s">
        <v>8</v>
      </c>
      <c r="E4" s="11" t="s">
        <v>9</v>
      </c>
      <c r="F4" s="11" t="s">
        <v>10</v>
      </c>
      <c r="G4" s="11" t="s">
        <v>11</v>
      </c>
      <c r="H4" s="11" t="s">
        <v>12</v>
      </c>
    </row>
    <row r="5" customFormat="false" ht="12.8" hidden="false" customHeight="false" outlineLevel="0" collapsed="false">
      <c r="B5" s="12" t="n">
        <f aca="false">ROW()-5</f>
        <v>0</v>
      </c>
      <c r="C5" s="12" t="n">
        <v>-0.62801</v>
      </c>
      <c r="D5" s="12" t="n">
        <v>0</v>
      </c>
      <c r="E5" s="12" t="n">
        <v>1</v>
      </c>
      <c r="F5" s="12" t="n">
        <v>0</v>
      </c>
      <c r="G5" s="13" t="n">
        <v>0</v>
      </c>
      <c r="H5" s="13" t="n">
        <v>0</v>
      </c>
    </row>
    <row r="6" customFormat="false" ht="12.8" hidden="false" customHeight="false" outlineLevel="0" collapsed="false">
      <c r="B6" s="12" t="n">
        <f aca="false">ROW()-5</f>
        <v>1</v>
      </c>
      <c r="C6" s="12" t="n">
        <v>0.17172</v>
      </c>
      <c r="D6" s="12" t="n">
        <v>1</v>
      </c>
      <c r="E6" s="12" t="n">
        <v>0</v>
      </c>
      <c r="F6" s="12" t="n">
        <v>1</v>
      </c>
      <c r="G6" s="13" t="n">
        <v>0</v>
      </c>
      <c r="H6" s="13" t="n">
        <v>0</v>
      </c>
    </row>
    <row r="7" customFormat="false" ht="12.8" hidden="false" customHeight="false" outlineLevel="0" collapsed="false">
      <c r="B7" s="12" t="n">
        <f aca="false">ROW()-5</f>
        <v>2</v>
      </c>
      <c r="C7" s="12" t="n">
        <v>-0.01183</v>
      </c>
      <c r="D7" s="12" t="n">
        <v>1</v>
      </c>
      <c r="E7" s="12" t="n">
        <v>1</v>
      </c>
      <c r="F7" s="12" t="n">
        <v>1</v>
      </c>
      <c r="G7" s="13" t="n">
        <v>0</v>
      </c>
      <c r="H7" s="13" t="n">
        <v>0</v>
      </c>
    </row>
    <row r="8" customFormat="false" ht="12.8" hidden="false" customHeight="false" outlineLevel="0" collapsed="false">
      <c r="B8" s="12" t="n">
        <f aca="false">ROW()-5</f>
        <v>3</v>
      </c>
      <c r="C8" s="12" t="n">
        <v>0.00862</v>
      </c>
      <c r="D8" s="13" t="n">
        <v>0</v>
      </c>
      <c r="E8" s="12" t="n">
        <v>2</v>
      </c>
      <c r="F8" s="13" t="n">
        <v>0</v>
      </c>
      <c r="G8" s="13" t="n">
        <v>0</v>
      </c>
      <c r="H8" s="13" t="n">
        <v>0</v>
      </c>
    </row>
    <row r="9" customFormat="false" ht="12.8" hidden="false" customHeight="false" outlineLevel="0" collapsed="false">
      <c r="B9" s="12" t="n">
        <f aca="false">ROW()-5</f>
        <v>4</v>
      </c>
      <c r="C9" s="12" t="n">
        <v>0.00804</v>
      </c>
      <c r="D9" s="13" t="n">
        <v>0</v>
      </c>
      <c r="E9" s="13" t="n">
        <v>0</v>
      </c>
      <c r="F9" s="13" t="n">
        <v>0</v>
      </c>
      <c r="G9" s="13" t="n">
        <v>2</v>
      </c>
      <c r="H9" s="13" t="n">
        <v>0</v>
      </c>
    </row>
    <row r="10" customFormat="false" ht="12.8" hidden="false" customHeight="false" outlineLevel="0" collapsed="false">
      <c r="B10" s="12" t="n">
        <f aca="false">ROW()-5</f>
        <v>5</v>
      </c>
      <c r="C10" s="12" t="n">
        <v>0.00454</v>
      </c>
      <c r="D10" s="12" t="n">
        <v>1</v>
      </c>
      <c r="E10" s="12" t="n">
        <v>1</v>
      </c>
      <c r="F10" s="12" t="n">
        <v>1</v>
      </c>
      <c r="G10" s="13" t="n">
        <v>0</v>
      </c>
      <c r="H10" s="13" t="n">
        <v>0</v>
      </c>
    </row>
    <row r="11" customFormat="false" ht="12.8" hidden="false" customHeight="false" outlineLevel="0" collapsed="false">
      <c r="B11" s="12" t="n">
        <f aca="false">ROW()-5</f>
        <v>6</v>
      </c>
      <c r="C11" s="12" t="n">
        <v>0.00204</v>
      </c>
      <c r="D11" s="10" t="n">
        <v>1</v>
      </c>
      <c r="E11" s="13" t="n">
        <v>0</v>
      </c>
      <c r="F11" s="12" t="n">
        <v>2</v>
      </c>
      <c r="G11" s="13" t="n">
        <v>0</v>
      </c>
      <c r="H11" s="13" t="n">
        <v>0</v>
      </c>
    </row>
    <row r="12" customFormat="false" ht="12.8" hidden="false" customHeight="false" outlineLevel="0" collapsed="false">
      <c r="B12" s="12" t="n">
        <f aca="false">ROW()-5</f>
        <v>7</v>
      </c>
      <c r="C12" s="12" t="n">
        <v>-0.0018</v>
      </c>
      <c r="D12" s="13" t="n">
        <v>0</v>
      </c>
      <c r="E12" s="12" t="n">
        <v>1</v>
      </c>
      <c r="F12" s="13" t="n">
        <v>0</v>
      </c>
      <c r="G12" s="13" t="n">
        <v>-2</v>
      </c>
      <c r="H12" s="13" t="n">
        <v>0</v>
      </c>
    </row>
    <row r="13" customFormat="false" ht="12.8" hidden="false" customHeight="false" outlineLevel="0" collapsed="false">
      <c r="B13" s="12" t="n">
        <f aca="false">ROW()-5</f>
        <v>8</v>
      </c>
      <c r="C13" s="12" t="n">
        <v>-0.0007</v>
      </c>
      <c r="D13" s="13" t="n">
        <v>0</v>
      </c>
      <c r="E13" s="12" t="n">
        <v>1</v>
      </c>
      <c r="F13" s="13" t="n">
        <v>0</v>
      </c>
      <c r="G13" s="13" t="n">
        <v>2</v>
      </c>
      <c r="H13" s="13" t="n">
        <v>0</v>
      </c>
    </row>
    <row r="14" customFormat="false" ht="12.8" hidden="false" customHeight="false" outlineLevel="0" collapsed="false">
      <c r="B14" s="12" t="n">
        <f aca="false">ROW()-5</f>
        <v>9</v>
      </c>
      <c r="C14" s="12" t="n">
        <v>-0.0004</v>
      </c>
      <c r="D14" s="13" t="n">
        <v>0</v>
      </c>
      <c r="E14" s="12" t="n">
        <v>3</v>
      </c>
      <c r="F14" s="13" t="n">
        <v>0</v>
      </c>
      <c r="G14" s="13" t="n">
        <v>0</v>
      </c>
      <c r="H14" s="13" t="n">
        <v>0</v>
      </c>
    </row>
    <row r="15" customFormat="false" ht="12.8" hidden="false" customHeight="false" outlineLevel="0" collapsed="false">
      <c r="B15" s="12" t="n">
        <f aca="false">ROW()-5</f>
        <v>10</v>
      </c>
      <c r="C15" s="12" t="n">
        <v>-0.00034</v>
      </c>
      <c r="D15" s="12" t="n">
        <v>1</v>
      </c>
      <c r="E15" s="12" t="n">
        <v>2</v>
      </c>
      <c r="F15" s="12" t="n">
        <v>-1</v>
      </c>
      <c r="G15" s="13" t="n">
        <v>0</v>
      </c>
      <c r="H15" s="13" t="n">
        <v>0</v>
      </c>
    </row>
    <row r="16" customFormat="false" ht="12.8" hidden="false" customHeight="false" outlineLevel="0" collapsed="false">
      <c r="B16" s="12" t="n">
        <f aca="false">ROW()-5</f>
        <v>11</v>
      </c>
      <c r="C16" s="12" t="n">
        <v>0.00032</v>
      </c>
      <c r="D16" s="12" t="n">
        <v>1</v>
      </c>
      <c r="E16" s="12" t="n">
        <v>0</v>
      </c>
      <c r="F16" s="12" t="n">
        <v>1</v>
      </c>
      <c r="G16" s="13" t="n">
        <v>2</v>
      </c>
      <c r="H16" s="13" t="n">
        <v>0</v>
      </c>
    </row>
    <row r="17" customFormat="false" ht="12.8" hidden="false" customHeight="false" outlineLevel="0" collapsed="false">
      <c r="B17" s="12" t="n">
        <f aca="false">ROW()-5</f>
        <v>12</v>
      </c>
      <c r="C17" s="12" t="n">
        <v>0.00032</v>
      </c>
      <c r="D17" s="12" t="n">
        <v>1</v>
      </c>
      <c r="E17" s="12" t="n">
        <v>0</v>
      </c>
      <c r="F17" s="12" t="n">
        <v>1</v>
      </c>
      <c r="G17" s="13" t="n">
        <v>-2</v>
      </c>
      <c r="H17" s="13" t="n">
        <v>0</v>
      </c>
    </row>
    <row r="18" customFormat="false" ht="12.8" hidden="false" customHeight="false" outlineLevel="0" collapsed="false">
      <c r="B18" s="12" t="n">
        <f aca="false">ROW()-5</f>
        <v>13</v>
      </c>
      <c r="C18" s="12" t="n">
        <v>-0.00028</v>
      </c>
      <c r="D18" s="10" t="n">
        <v>1</v>
      </c>
      <c r="E18" s="12" t="n">
        <v>1</v>
      </c>
      <c r="F18" s="12" t="n">
        <v>2</v>
      </c>
      <c r="G18" s="13" t="n">
        <v>0</v>
      </c>
      <c r="H18" s="13" t="n">
        <v>0</v>
      </c>
    </row>
    <row r="19" customFormat="false" ht="12.8" hidden="false" customHeight="false" outlineLevel="0" collapsed="false">
      <c r="B19" s="12" t="n">
        <f aca="false">ROW()-5</f>
        <v>14</v>
      </c>
      <c r="C19" s="12" t="n">
        <v>0.00027</v>
      </c>
      <c r="D19" s="12" t="n">
        <v>1</v>
      </c>
      <c r="E19" s="12" t="n">
        <v>2</v>
      </c>
      <c r="F19" s="12" t="n">
        <v>1</v>
      </c>
      <c r="G19" s="13" t="n">
        <v>0</v>
      </c>
      <c r="H19" s="13" t="n">
        <v>0</v>
      </c>
    </row>
    <row r="20" customFormat="false" ht="12.8" hidden="false" customHeight="false" outlineLevel="0" collapsed="false">
      <c r="B20" s="12" t="n">
        <f aca="false">ROW()-5</f>
        <v>15</v>
      </c>
      <c r="C20" s="12" t="n">
        <v>-0.00017</v>
      </c>
      <c r="D20" s="13" t="n">
        <v>0</v>
      </c>
      <c r="E20" s="13" t="n">
        <v>0</v>
      </c>
      <c r="F20" s="13" t="n">
        <v>0</v>
      </c>
      <c r="G20" s="13" t="n">
        <v>0</v>
      </c>
      <c r="H20" s="13" t="n">
        <v>1</v>
      </c>
    </row>
    <row r="21" customFormat="false" ht="12.8" hidden="false" customHeight="false" outlineLevel="0" collapsed="false">
      <c r="B21" s="12" t="n">
        <f aca="false">ROW()-5</f>
        <v>16</v>
      </c>
      <c r="C21" s="12" t="n">
        <v>-5E-005</v>
      </c>
      <c r="D21" s="12" t="n">
        <v>0</v>
      </c>
      <c r="E21" s="12" t="n">
        <v>1</v>
      </c>
      <c r="F21" s="12" t="n">
        <v>-1</v>
      </c>
      <c r="G21" s="13" t="n">
        <v>-2</v>
      </c>
      <c r="H21" s="13" t="n">
        <v>0</v>
      </c>
    </row>
    <row r="22" customFormat="false" ht="12.8" hidden="false" customHeight="false" outlineLevel="0" collapsed="false">
      <c r="B22" s="12" t="n">
        <f aca="false">ROW()-5</f>
        <v>17</v>
      </c>
      <c r="C22" s="12" t="n">
        <v>4E-005</v>
      </c>
      <c r="D22" s="12" t="n">
        <v>0</v>
      </c>
      <c r="E22" s="12" t="n">
        <v>2</v>
      </c>
      <c r="F22" s="12" t="n">
        <v>0</v>
      </c>
      <c r="G22" s="13" t="n">
        <v>2</v>
      </c>
      <c r="H22" s="13" t="n">
        <v>0</v>
      </c>
    </row>
    <row r="23" customFormat="false" ht="12.8" hidden="false" customHeight="false" outlineLevel="0" collapsed="false">
      <c r="B23" s="12" t="n">
        <f aca="false">ROW()-5</f>
        <v>18</v>
      </c>
      <c r="C23" s="12" t="n">
        <v>-4E-005</v>
      </c>
      <c r="D23" s="12" t="n">
        <v>0</v>
      </c>
      <c r="E23" s="12" t="n">
        <v>1</v>
      </c>
      <c r="F23" s="12" t="n">
        <v>1</v>
      </c>
      <c r="G23" s="13" t="n">
        <v>2</v>
      </c>
      <c r="H23" s="13" t="n">
        <v>0</v>
      </c>
    </row>
    <row r="24" customFormat="false" ht="12.8" hidden="false" customHeight="false" outlineLevel="0" collapsed="false">
      <c r="B24" s="12" t="n">
        <f aca="false">ROW()-5</f>
        <v>19</v>
      </c>
      <c r="C24" s="12" t="n">
        <v>4E-005</v>
      </c>
      <c r="D24" s="12" t="n">
        <v>0</v>
      </c>
      <c r="E24" s="12" t="n">
        <v>1</v>
      </c>
      <c r="F24" s="12" t="n">
        <v>-2</v>
      </c>
      <c r="G24" s="13" t="n">
        <v>0</v>
      </c>
      <c r="H24" s="13" t="n">
        <v>0</v>
      </c>
    </row>
    <row r="25" customFormat="false" ht="12.8" hidden="false" customHeight="false" outlineLevel="0" collapsed="false">
      <c r="B25" s="12" t="n">
        <f aca="false">ROW()-5</f>
        <v>20</v>
      </c>
      <c r="C25" s="12" t="n">
        <v>3E-005</v>
      </c>
      <c r="D25" s="12" t="n">
        <v>0</v>
      </c>
      <c r="E25" s="12" t="n">
        <v>1</v>
      </c>
      <c r="F25" s="12" t="n">
        <v>1</v>
      </c>
      <c r="G25" s="13" t="n">
        <v>-2</v>
      </c>
      <c r="H25" s="13" t="n">
        <v>0</v>
      </c>
    </row>
    <row r="26" customFormat="false" ht="12.8" hidden="false" customHeight="false" outlineLevel="0" collapsed="false">
      <c r="B26" s="12" t="n">
        <f aca="false">ROW()-5</f>
        <v>21</v>
      </c>
      <c r="C26" s="12" t="n">
        <v>3E-005</v>
      </c>
      <c r="D26" s="12" t="n">
        <v>0</v>
      </c>
      <c r="E26" s="12" t="n">
        <v>0</v>
      </c>
      <c r="F26" s="12" t="n">
        <v>3</v>
      </c>
      <c r="G26" s="13" t="n">
        <v>0</v>
      </c>
      <c r="H26" s="13" t="n">
        <v>0</v>
      </c>
    </row>
    <row r="27" customFormat="false" ht="12.8" hidden="false" customHeight="false" outlineLevel="0" collapsed="false">
      <c r="B27" s="12" t="n">
        <f aca="false">ROW()-5</f>
        <v>22</v>
      </c>
      <c r="C27" s="12" t="n">
        <v>2E-005</v>
      </c>
      <c r="D27" s="12" t="n">
        <v>0</v>
      </c>
      <c r="E27" s="12" t="n">
        <v>2</v>
      </c>
      <c r="F27" s="12" t="n">
        <v>0</v>
      </c>
      <c r="G27" s="13" t="n">
        <v>2</v>
      </c>
      <c r="H27" s="13" t="n">
        <v>0</v>
      </c>
    </row>
    <row r="28" customFormat="false" ht="12.8" hidden="false" customHeight="false" outlineLevel="0" collapsed="false">
      <c r="B28" s="12" t="n">
        <f aca="false">ROW()-5</f>
        <v>23</v>
      </c>
      <c r="C28" s="12" t="n">
        <v>2E-005</v>
      </c>
      <c r="D28" s="12" t="n">
        <v>0</v>
      </c>
      <c r="E28" s="12" t="n">
        <v>1</v>
      </c>
      <c r="F28" s="12" t="n">
        <v>-1</v>
      </c>
      <c r="G28" s="13" t="n">
        <v>2</v>
      </c>
      <c r="H28" s="13" t="n">
        <v>0</v>
      </c>
    </row>
    <row r="29" customFormat="false" ht="12.8" hidden="false" customHeight="false" outlineLevel="0" collapsed="false">
      <c r="B29" s="12" t="n">
        <f aca="false">ROW()-5</f>
        <v>24</v>
      </c>
      <c r="C29" s="12" t="n">
        <v>-2E-005</v>
      </c>
      <c r="D29" s="12" t="n">
        <v>0</v>
      </c>
      <c r="E29" s="12" t="n">
        <v>3</v>
      </c>
      <c r="F29" s="12" t="n">
        <v>1</v>
      </c>
      <c r="G29" s="13" t="n">
        <v>0</v>
      </c>
      <c r="H29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C2" s="0" t="s">
        <v>20</v>
      </c>
      <c r="J2" s="0" t="s">
        <v>21</v>
      </c>
    </row>
    <row r="3" customFormat="false" ht="12.8" hidden="false" customHeight="false" outlineLevel="0" collapsed="false">
      <c r="B3" s="10" t="s">
        <v>22</v>
      </c>
      <c r="C3" s="10" t="s">
        <v>23</v>
      </c>
      <c r="D3" s="10" t="s">
        <v>4</v>
      </c>
      <c r="E3" s="10" t="s">
        <v>3</v>
      </c>
      <c r="F3" s="10" t="s">
        <v>18</v>
      </c>
      <c r="I3" s="10" t="s">
        <v>22</v>
      </c>
      <c r="J3" s="10" t="s">
        <v>23</v>
      </c>
      <c r="K3" s="10" t="s">
        <v>3</v>
      </c>
      <c r="L3" s="10" t="s">
        <v>4</v>
      </c>
      <c r="M3" s="10" t="s">
        <v>18</v>
      </c>
    </row>
    <row r="4" customFormat="false" ht="12.8" hidden="false" customHeight="false" outlineLevel="0" collapsed="false">
      <c r="B4" s="0" t="n">
        <v>-1.6769</v>
      </c>
      <c r="C4" s="0" t="n">
        <v>2</v>
      </c>
    </row>
    <row r="5" customFormat="false" ht="12.8" hidden="false" customHeight="false" outlineLevel="0" collapsed="false">
      <c r="B5" s="0" t="n">
        <v>0.4589</v>
      </c>
      <c r="C5" s="0" t="n">
        <v>4</v>
      </c>
    </row>
    <row r="6" customFormat="false" ht="12.8" hidden="false" customHeight="false" outlineLevel="0" collapsed="false">
      <c r="B6" s="0" t="n">
        <v>-0.1856</v>
      </c>
      <c r="C6" s="0" t="n">
        <v>6</v>
      </c>
    </row>
    <row r="7" customFormat="false" ht="12.8" hidden="false" customHeight="false" outlineLevel="0" collapsed="false">
      <c r="B7" s="0" t="n">
        <v>0.0883</v>
      </c>
      <c r="C7" s="0" t="n">
        <v>8</v>
      </c>
    </row>
    <row r="8" customFormat="false" ht="12.8" hidden="false" customHeight="false" outlineLevel="0" collapsed="false">
      <c r="B8" s="0" t="n">
        <v>-0.0773</v>
      </c>
      <c r="C8" s="0" t="n">
        <v>2</v>
      </c>
      <c r="E8" s="0" t="n">
        <v>-1</v>
      </c>
      <c r="F8" s="0" t="n">
        <v>0.00019</v>
      </c>
    </row>
    <row r="9" customFormat="false" ht="12.8" hidden="false" customHeight="false" outlineLevel="0" collapsed="false">
      <c r="B9" s="0" t="n">
        <v>0.0502</v>
      </c>
      <c r="C9" s="0" t="n">
        <v>0</v>
      </c>
      <c r="E9" s="0" t="n">
        <v>1</v>
      </c>
      <c r="F9" s="0" t="n">
        <v>-0.00013</v>
      </c>
    </row>
    <row r="10" customFormat="false" ht="12.8" hidden="false" customHeight="false" outlineLevel="0" collapsed="false">
      <c r="B10" s="0" t="n">
        <v>-0.046</v>
      </c>
      <c r="C10" s="0" t="n">
        <v>10</v>
      </c>
    </row>
    <row r="11" customFormat="false" ht="12.8" hidden="false" customHeight="false" outlineLevel="0" collapsed="false">
      <c r="B11" s="0" t="n">
        <v>0.0422</v>
      </c>
      <c r="C11" s="0" t="n">
        <v>4</v>
      </c>
      <c r="E11" s="0" t="n">
        <v>-1</v>
      </c>
      <c r="F11" s="0" t="n">
        <v>-0.00011</v>
      </c>
    </row>
    <row r="12" customFormat="false" ht="12.8" hidden="false" customHeight="false" outlineLevel="0" collapsed="false">
      <c r="B12" s="0" t="n">
        <v>-0.0256</v>
      </c>
      <c r="C12" s="0" t="n">
        <v>6</v>
      </c>
      <c r="E12" s="0" t="n">
        <v>-1</v>
      </c>
    </row>
    <row r="13" customFormat="false" ht="12.8" hidden="false" customHeight="false" outlineLevel="0" collapsed="false">
      <c r="B13" s="0" t="n">
        <v>0.0253</v>
      </c>
      <c r="C13" s="0" t="n">
        <v>12</v>
      </c>
    </row>
    <row r="14" customFormat="false" ht="12.8" hidden="false" customHeight="false" outlineLevel="0" collapsed="false">
      <c r="B14" s="0" t="n">
        <v>0.0237</v>
      </c>
      <c r="C14" s="0" t="n">
        <v>1</v>
      </c>
    </row>
    <row r="15" customFormat="false" ht="12.8" hidden="false" customHeight="false" outlineLevel="0" collapsed="false">
      <c r="B15" s="0" t="n">
        <v>0.0162</v>
      </c>
      <c r="C15" s="0" t="n">
        <v>8</v>
      </c>
      <c r="E15" s="0" t="n">
        <v>-1</v>
      </c>
    </row>
    <row r="16" customFormat="false" ht="12.8" hidden="false" customHeight="false" outlineLevel="0" collapsed="false">
      <c r="B16" s="0" t="n">
        <v>-0.0145</v>
      </c>
      <c r="C16" s="0" t="n">
        <v>14</v>
      </c>
    </row>
    <row r="17" customFormat="false" ht="12.8" hidden="false" customHeight="false" outlineLevel="0" collapsed="false">
      <c r="B17" s="0" t="n">
        <v>0.0129</v>
      </c>
      <c r="C17" s="0" t="n">
        <v>0</v>
      </c>
      <c r="D17" s="0" t="n">
        <v>2</v>
      </c>
    </row>
    <row r="18" customFormat="false" ht="12.8" hidden="false" customHeight="false" outlineLevel="0" collapsed="false">
      <c r="B18" s="0" t="n">
        <v>-0.0112</v>
      </c>
      <c r="C18" s="0" t="n">
        <v>3</v>
      </c>
    </row>
    <row r="19" customFormat="false" ht="12.8" hidden="false" customHeight="false" outlineLevel="0" collapsed="false">
      <c r="B19" s="0" t="n">
        <v>-0.0104</v>
      </c>
      <c r="C19" s="0" t="n">
        <v>10</v>
      </c>
      <c r="E19" s="0" t="n">
        <v>-1</v>
      </c>
    </row>
    <row r="20" customFormat="false" ht="12.8" hidden="false" customHeight="false" outlineLevel="0" collapsed="false">
      <c r="B20" s="0" t="n">
        <v>0.0086</v>
      </c>
      <c r="C20" s="0" t="n">
        <v>16</v>
      </c>
    </row>
    <row r="21" customFormat="false" ht="12.8" hidden="false" customHeight="false" outlineLevel="0" collapsed="false">
      <c r="B21" s="0" t="n">
        <v>0.0069</v>
      </c>
      <c r="C21" s="0" t="n">
        <v>12</v>
      </c>
      <c r="E21" s="0" t="n">
        <v>-1</v>
      </c>
    </row>
    <row r="22" customFormat="false" ht="12.8" hidden="false" customHeight="false" outlineLevel="0" collapsed="false">
      <c r="B22" s="0" t="n">
        <v>0.0066</v>
      </c>
      <c r="C22" s="0" t="n">
        <v>5</v>
      </c>
    </row>
    <row r="23" customFormat="false" ht="12.8" hidden="false" customHeight="false" outlineLevel="0" collapsed="false">
      <c r="B23" s="0" t="n">
        <v>-0.0053</v>
      </c>
      <c r="C23" s="0" t="n">
        <v>2</v>
      </c>
      <c r="D23" s="0" t="n">
        <v>2</v>
      </c>
    </row>
    <row r="24" customFormat="false" ht="12.8" hidden="false" customHeight="false" outlineLevel="0" collapsed="false">
      <c r="B24" s="0" t="n">
        <v>-0.0052</v>
      </c>
      <c r="C24" s="0" t="n">
        <v>18</v>
      </c>
    </row>
    <row r="25" customFormat="false" ht="12.8" hidden="false" customHeight="false" outlineLevel="0" collapsed="false">
      <c r="B25" s="0" t="n">
        <v>-0.0046</v>
      </c>
      <c r="C25" s="0" t="n">
        <v>14</v>
      </c>
      <c r="E25" s="0" t="n">
        <v>-1</v>
      </c>
    </row>
    <row r="26" customFormat="false" ht="12.8" hidden="false" customHeight="false" outlineLevel="0" collapsed="false">
      <c r="B26" s="0" t="n">
        <v>-0.0041</v>
      </c>
      <c r="C26" s="0" t="n">
        <v>7</v>
      </c>
    </row>
    <row r="27" customFormat="false" ht="12.8" hidden="false" customHeight="false" outlineLevel="0" collapsed="false">
      <c r="B27" s="0" t="n">
        <v>0.004</v>
      </c>
      <c r="C27" s="0" t="n">
        <v>2</v>
      </c>
      <c r="E27" s="0" t="n">
        <v>1</v>
      </c>
    </row>
    <row r="28" customFormat="false" ht="12.8" hidden="false" customHeight="false" outlineLevel="0" collapsed="false">
      <c r="B28" s="0" t="n">
        <v>0.0032</v>
      </c>
      <c r="C28" s="0" t="n">
        <v>20</v>
      </c>
    </row>
    <row r="29" customFormat="false" ht="12.8" hidden="false" customHeight="false" outlineLevel="0" collapsed="false">
      <c r="B29" s="0" t="n">
        <v>-0.0032</v>
      </c>
      <c r="C29" s="0" t="n">
        <v>1</v>
      </c>
      <c r="E29" s="0" t="n">
        <v>1</v>
      </c>
    </row>
    <row r="30" customFormat="false" ht="12.8" hidden="false" customHeight="false" outlineLevel="0" collapsed="false">
      <c r="B30" s="0" t="n">
        <v>0.0031</v>
      </c>
      <c r="C30" s="0" t="n">
        <v>16</v>
      </c>
      <c r="E30" s="0" t="n">
        <v>-1</v>
      </c>
    </row>
    <row r="31" customFormat="false" ht="12.8" hidden="false" customHeight="false" outlineLevel="0" collapsed="false">
      <c r="B31" s="0" t="n">
        <v>-0.0029</v>
      </c>
      <c r="C31" s="0" t="n">
        <v>4</v>
      </c>
      <c r="E31" s="0" t="n">
        <v>1</v>
      </c>
    </row>
    <row r="32" customFormat="false" ht="12.8" hidden="false" customHeight="false" outlineLevel="0" collapsed="false">
      <c r="B32" s="0" t="n">
        <v>0.0027</v>
      </c>
      <c r="C32" s="0" t="n">
        <v>9</v>
      </c>
    </row>
    <row r="33" customFormat="false" ht="12.8" hidden="false" customHeight="false" outlineLevel="0" collapsed="false">
      <c r="B33" s="0" t="n">
        <v>0.0027</v>
      </c>
      <c r="C33" s="0" t="n">
        <v>4</v>
      </c>
      <c r="D33" s="0" t="n">
        <v>2</v>
      </c>
    </row>
    <row r="34" customFormat="false" ht="12.8" hidden="false" customHeight="false" outlineLevel="0" collapsed="false">
      <c r="B34" s="0" t="n">
        <v>-0.0027</v>
      </c>
      <c r="C34" s="0" t="n">
        <v>2</v>
      </c>
      <c r="E34" s="0" t="n">
        <v>-2</v>
      </c>
    </row>
    <row r="35" customFormat="false" ht="12.8" hidden="false" customHeight="false" outlineLevel="0" collapsed="false">
      <c r="B35" s="0" t="n">
        <v>0.0024</v>
      </c>
      <c r="C35" s="0" t="n">
        <v>4</v>
      </c>
      <c r="E35" s="0" t="n">
        <v>-2</v>
      </c>
    </row>
    <row r="36" customFormat="false" ht="12.8" hidden="false" customHeight="false" outlineLevel="0" collapsed="false">
      <c r="B36" s="0" t="n">
        <v>-0.0021</v>
      </c>
      <c r="C36" s="0" t="n">
        <v>6</v>
      </c>
      <c r="E36" s="0" t="n">
        <v>-2</v>
      </c>
    </row>
    <row r="37" customFormat="false" ht="12.8" hidden="false" customHeight="false" outlineLevel="0" collapsed="false">
      <c r="B37" s="0" t="n">
        <v>-0.0021</v>
      </c>
      <c r="C37" s="0" t="n">
        <v>22</v>
      </c>
    </row>
    <row r="38" customFormat="false" ht="12.8" hidden="false" customHeight="false" outlineLevel="0" collapsed="false">
      <c r="B38" s="0" t="n">
        <v>0.0021</v>
      </c>
      <c r="C38" s="0" t="n">
        <v>18</v>
      </c>
      <c r="E38" s="0" t="n">
        <v>-1</v>
      </c>
    </row>
    <row r="39" customFormat="false" ht="12.8" hidden="false" customHeight="false" outlineLevel="0" collapsed="false">
      <c r="B39" s="0" t="n">
        <v>0.0019</v>
      </c>
      <c r="C39" s="0" t="n">
        <v>6</v>
      </c>
      <c r="E39" s="0" t="n">
        <v>1</v>
      </c>
    </row>
    <row r="40" customFormat="false" ht="12.8" hidden="false" customHeight="false" outlineLevel="0" collapsed="false">
      <c r="B40" s="0" t="n">
        <v>-0.0018</v>
      </c>
      <c r="C40" s="0" t="n">
        <v>11</v>
      </c>
    </row>
    <row r="41" customFormat="false" ht="12.8" hidden="false" customHeight="false" outlineLevel="0" collapsed="false">
      <c r="B41" s="0" t="n">
        <v>-0.0014</v>
      </c>
      <c r="C41" s="0" t="n">
        <v>8</v>
      </c>
      <c r="E41" s="0" t="n">
        <v>1</v>
      </c>
    </row>
    <row r="42" customFormat="false" ht="12.8" hidden="false" customHeight="false" outlineLevel="0" collapsed="false">
      <c r="B42" s="0" t="n">
        <v>-0.0014</v>
      </c>
      <c r="C42" s="0" t="n">
        <v>4</v>
      </c>
      <c r="D42" s="0" t="n">
        <v>-2</v>
      </c>
    </row>
    <row r="43" customFormat="false" ht="12.8" hidden="false" customHeight="false" outlineLevel="0" collapsed="false">
      <c r="B43" s="0" t="n">
        <v>-0.0014</v>
      </c>
      <c r="C43" s="0" t="n">
        <v>6</v>
      </c>
      <c r="D43" s="0" t="n">
        <v>2</v>
      </c>
    </row>
    <row r="44" customFormat="false" ht="12.8" hidden="false" customHeight="false" outlineLevel="0" collapsed="false">
      <c r="B44" s="0" t="n">
        <v>0.0014</v>
      </c>
      <c r="C44" s="0" t="n">
        <v>3</v>
      </c>
      <c r="E44" s="0" t="n">
        <v>1</v>
      </c>
    </row>
    <row r="45" customFormat="false" ht="12.8" hidden="false" customHeight="false" outlineLevel="0" collapsed="false">
      <c r="B45" s="0" t="n">
        <v>-0.0014</v>
      </c>
      <c r="C45" s="0" t="n">
        <v>5</v>
      </c>
      <c r="E45" s="0" t="n">
        <v>1</v>
      </c>
    </row>
    <row r="46" customFormat="false" ht="12.8" hidden="false" customHeight="false" outlineLevel="0" collapsed="false">
      <c r="B46" s="0" t="n">
        <v>0.0013</v>
      </c>
      <c r="C46" s="0" t="n">
        <v>13</v>
      </c>
    </row>
    <row r="47" customFormat="false" ht="12.8" hidden="false" customHeight="false" outlineLevel="0" collapsed="false">
      <c r="B47" s="0" t="n">
        <v>0.0013</v>
      </c>
      <c r="C47" s="0" t="n">
        <v>20</v>
      </c>
      <c r="E47" s="0" t="n">
        <v>-1</v>
      </c>
    </row>
    <row r="48" customFormat="false" ht="12.8" hidden="false" customHeight="false" outlineLevel="0" collapsed="false">
      <c r="B48" s="0" t="n">
        <v>0.0011</v>
      </c>
      <c r="C48" s="0" t="n">
        <v>3</v>
      </c>
      <c r="E48" s="0" t="n">
        <v>2</v>
      </c>
    </row>
    <row r="49" customFormat="false" ht="12.8" hidden="false" customHeight="false" outlineLevel="0" collapsed="false">
      <c r="B49" s="0" t="n">
        <v>-0.0011</v>
      </c>
      <c r="C49" s="0" t="n">
        <v>4</v>
      </c>
      <c r="D49" s="0" t="n">
        <v>2</v>
      </c>
      <c r="E49" s="0" t="n">
        <v>-2</v>
      </c>
    </row>
    <row r="50" customFormat="false" ht="12.8" hidden="false" customHeight="false" outlineLevel="0" collapsed="false">
      <c r="B50" s="0" t="n">
        <v>-0.001</v>
      </c>
      <c r="C50" s="0" t="n">
        <v>1</v>
      </c>
      <c r="E50" s="0" t="n">
        <v>2</v>
      </c>
    </row>
    <row r="51" customFormat="false" ht="12.8" hidden="false" customHeight="false" outlineLevel="0" collapsed="false">
      <c r="B51" s="0" t="n">
        <v>-0.0009</v>
      </c>
      <c r="C51" s="0" t="n">
        <v>22</v>
      </c>
      <c r="E51" s="0" t="n">
        <v>-1</v>
      </c>
    </row>
    <row r="52" customFormat="false" ht="12.8" hidden="false" customHeight="false" outlineLevel="0" collapsed="false">
      <c r="B52" s="0" t="n">
        <v>-0.0008</v>
      </c>
      <c r="C52" s="0" t="n">
        <v>0</v>
      </c>
      <c r="D52" s="0" t="n">
        <v>4</v>
      </c>
    </row>
    <row r="53" customFormat="false" ht="12.8" hidden="false" customHeight="false" outlineLevel="0" collapsed="false">
      <c r="B53" s="0" t="n">
        <v>0.0008</v>
      </c>
      <c r="C53" s="0" t="n">
        <v>6</v>
      </c>
      <c r="D53" s="0" t="n">
        <v>-2</v>
      </c>
    </row>
    <row r="54" customFormat="false" ht="12.8" hidden="false" customHeight="false" outlineLevel="0" collapsed="false">
      <c r="B54" s="0" t="n">
        <v>0.0008</v>
      </c>
      <c r="C54" s="0" t="n">
        <v>2</v>
      </c>
      <c r="D54" s="0" t="n">
        <v>-2</v>
      </c>
      <c r="E54" s="0" t="n">
        <v>1</v>
      </c>
    </row>
    <row r="55" customFormat="false" ht="12.8" hidden="false" customHeight="false" outlineLevel="0" collapsed="false">
      <c r="B55" s="0" t="n">
        <v>0.0007</v>
      </c>
      <c r="C55" s="0" t="n">
        <v>2</v>
      </c>
    </row>
    <row r="56" customFormat="false" ht="12.8" hidden="false" customHeight="false" outlineLevel="0" collapsed="false">
      <c r="B56" s="0" t="n">
        <v>0.0007</v>
      </c>
      <c r="C56" s="0" t="n">
        <v>-1</v>
      </c>
      <c r="E56" s="0" t="n">
        <v>2</v>
      </c>
    </row>
    <row r="57" customFormat="false" ht="12.8" hidden="false" customHeight="false" outlineLevel="0" collapsed="false">
      <c r="B57" s="0" t="n">
        <v>0.0007</v>
      </c>
      <c r="C57" s="0" t="n">
        <v>2</v>
      </c>
      <c r="E57" s="0" t="n">
        <v>4</v>
      </c>
    </row>
    <row r="58" customFormat="false" ht="12.8" hidden="false" customHeight="false" outlineLevel="0" collapsed="false">
      <c r="B58" s="0" t="n">
        <v>-0.0006</v>
      </c>
      <c r="C58" s="0" t="n">
        <v>0</v>
      </c>
      <c r="D58" s="0" t="n">
        <v>2</v>
      </c>
      <c r="E58" s="0" t="n">
        <v>-2</v>
      </c>
    </row>
    <row r="59" customFormat="false" ht="12.8" hidden="false" customHeight="false" outlineLevel="0" collapsed="false">
      <c r="B59" s="0" t="n">
        <v>-0.0006</v>
      </c>
      <c r="C59" s="0" t="n">
        <v>3</v>
      </c>
      <c r="D59" s="0" t="n">
        <v>-2</v>
      </c>
      <c r="E59" s="0" t="n">
        <v>2</v>
      </c>
    </row>
    <row r="60" customFormat="false" ht="12.8" hidden="false" customHeight="false" outlineLevel="0" collapsed="false">
      <c r="B60" s="0" t="n">
        <v>0.0006</v>
      </c>
      <c r="C60" s="0" t="n">
        <v>24</v>
      </c>
    </row>
    <row r="61" customFormat="false" ht="12.8" hidden="false" customHeight="false" outlineLevel="0" collapsed="false">
      <c r="B61" s="0" t="n">
        <v>0.0005</v>
      </c>
      <c r="C61" s="0" t="n">
        <v>4</v>
      </c>
      <c r="D61" s="0" t="n">
        <v>-4</v>
      </c>
    </row>
    <row r="62" customFormat="false" ht="12.8" hidden="false" customHeight="false" outlineLevel="0" collapsed="false">
      <c r="B62" s="0" t="n">
        <v>0.0005</v>
      </c>
      <c r="C62" s="0" t="n">
        <v>2</v>
      </c>
      <c r="E62" s="0" t="n">
        <v>2</v>
      </c>
    </row>
    <row r="63" customFormat="false" ht="12.8" hidden="false" customHeight="false" outlineLevel="0" collapsed="false">
      <c r="B63" s="0" t="n">
        <v>-0.0004</v>
      </c>
      <c r="C63" s="0" t="n">
        <v>1</v>
      </c>
      <c r="E63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77"/>
    <col collapsed="false" customWidth="true" hidden="false" outlineLevel="0" max="8" min="8" style="0" width="18.24"/>
  </cols>
  <sheetData>
    <row r="2" customFormat="false" ht="12.8" hidden="false" customHeight="false" outlineLevel="0" collapsed="false">
      <c r="B2" s="0" t="s">
        <v>17</v>
      </c>
      <c r="C2" s="0" t="n">
        <f aca="false">newFull!F35</f>
        <v>-283</v>
      </c>
    </row>
    <row r="3" customFormat="false" ht="12.8" hidden="false" customHeight="false" outlineLevel="0" collapsed="false">
      <c r="B3" s="0" t="s">
        <v>18</v>
      </c>
      <c r="C3" s="9" t="n">
        <f aca="false">newFull!F36</f>
        <v>-0.228807050167765</v>
      </c>
      <c r="J3" s="0" t="n">
        <v>1000000</v>
      </c>
    </row>
    <row r="4" customFormat="false" ht="12.8" hidden="false" customHeight="false" outlineLevel="0" collapsed="false">
      <c r="H4" s="10" t="s">
        <v>24</v>
      </c>
      <c r="J4" s="10" t="s">
        <v>25</v>
      </c>
      <c r="K4" s="10" t="s">
        <v>26</v>
      </c>
      <c r="L4" s="10"/>
      <c r="N4" s="0" t="s">
        <v>27</v>
      </c>
    </row>
    <row r="5" customFormat="false" ht="12.8" hidden="false" customHeight="false" outlineLevel="0" collapsed="false">
      <c r="B5" s="8" t="s">
        <v>28</v>
      </c>
      <c r="C5" s="0" t="n">
        <v>299.77</v>
      </c>
      <c r="D5" s="0" t="n">
        <v>0.107408</v>
      </c>
      <c r="E5" s="0" t="n">
        <v>-0.009173</v>
      </c>
      <c r="G5" s="0" t="n">
        <f aca="false">C5+D5*$C$2+E5*POWER($C$3,2)</f>
        <v>269.373055768993</v>
      </c>
      <c r="H5" s="0" t="n">
        <f aca="false">RADIANS(G5-360*INT(G5/360))</f>
        <v>4.70144673932723</v>
      </c>
      <c r="J5" s="0" t="n">
        <v>325</v>
      </c>
      <c r="K5" s="0" t="n">
        <f aca="false">J5/$J$3</f>
        <v>0.000325</v>
      </c>
      <c r="N5" s="0" t="n">
        <f aca="false">K5*SIN(H5)</f>
        <v>-0.000324980543640235</v>
      </c>
    </row>
    <row r="6" customFormat="false" ht="12.8" hidden="false" customHeight="false" outlineLevel="0" collapsed="false">
      <c r="B6" s="8" t="s">
        <v>29</v>
      </c>
      <c r="C6" s="0" t="n">
        <v>251.88</v>
      </c>
      <c r="D6" s="0" t="n">
        <v>0.016321</v>
      </c>
      <c r="G6" s="0" t="n">
        <f aca="false">C6+D6*$C$2+E6*POWER($C$3,2)</f>
        <v>247.261157</v>
      </c>
      <c r="H6" s="0" t="n">
        <f aca="false">RADIANS(G6-360*INT(G6/360))</f>
        <v>4.31552130194063</v>
      </c>
      <c r="J6" s="0" t="n">
        <v>165</v>
      </c>
      <c r="K6" s="0" t="n">
        <f aca="false">J6/$J$3</f>
        <v>0.000165</v>
      </c>
      <c r="N6" s="0" t="n">
        <f aca="false">K6*SIN(H6)</f>
        <v>-0.000152175582407188</v>
      </c>
    </row>
    <row r="7" customFormat="false" ht="12.8" hidden="false" customHeight="false" outlineLevel="0" collapsed="false">
      <c r="B7" s="8" t="s">
        <v>30</v>
      </c>
      <c r="C7" s="0" t="n">
        <v>251.83</v>
      </c>
      <c r="D7" s="0" t="n">
        <v>26.651686</v>
      </c>
      <c r="G7" s="0" t="n">
        <f aca="false">C7+D7*$C$2+E7*POWER($C$3,2)</f>
        <v>-7290.597138</v>
      </c>
      <c r="H7" s="0" t="n">
        <f aca="false">RADIANS(G7-360*INT(G7/360))</f>
        <v>4.70196695619591</v>
      </c>
      <c r="J7" s="0" t="n">
        <v>164</v>
      </c>
      <c r="K7" s="0" t="n">
        <f aca="false">J7/$J$3</f>
        <v>0.000164</v>
      </c>
      <c r="N7" s="0" t="n">
        <f aca="false">K7*SIN(H7)</f>
        <v>-0.000163991093356388</v>
      </c>
    </row>
    <row r="8" customFormat="false" ht="12.8" hidden="false" customHeight="false" outlineLevel="0" collapsed="false">
      <c r="B8" s="8" t="s">
        <v>31</v>
      </c>
      <c r="C8" s="0" t="n">
        <v>349.42</v>
      </c>
      <c r="D8" s="0" t="n">
        <v>36.412478</v>
      </c>
      <c r="G8" s="0" t="n">
        <f aca="false">C8+D8*$C$2+E8*POWER($C$3,2)</f>
        <v>-9955.311274</v>
      </c>
      <c r="H8" s="0" t="n">
        <f aca="false">RADIANS(G8-360*INT(G8/360))</f>
        <v>2.17622880881706</v>
      </c>
      <c r="J8" s="0" t="n">
        <v>126</v>
      </c>
      <c r="K8" s="0" t="n">
        <f aca="false">J8/$J$3</f>
        <v>0.000126</v>
      </c>
      <c r="N8" s="0" t="n">
        <f aca="false">K8*SIN(H8)</f>
        <v>0.000103604261209658</v>
      </c>
    </row>
    <row r="9" customFormat="false" ht="12.8" hidden="false" customHeight="false" outlineLevel="0" collapsed="false">
      <c r="B9" s="8" t="s">
        <v>32</v>
      </c>
      <c r="C9" s="0" t="n">
        <v>84.66</v>
      </c>
      <c r="D9" s="0" t="n">
        <v>18.206239</v>
      </c>
      <c r="G9" s="0" t="n">
        <f aca="false">C9+D9*$C$2+E9*POWER($C$3,2)</f>
        <v>-5067.705637</v>
      </c>
      <c r="H9" s="0" t="n">
        <f aca="false">RADIANS(G9-360*INT(G9/360))</f>
        <v>5.79963072016722</v>
      </c>
      <c r="J9" s="0" t="n">
        <v>110</v>
      </c>
      <c r="K9" s="0" t="n">
        <f aca="false">J9/$J$3</f>
        <v>0.00011</v>
      </c>
      <c r="N9" s="0" t="n">
        <f aca="false">K9*SIN(H9)</f>
        <v>-5.11422067449835E-005</v>
      </c>
    </row>
    <row r="10" customFormat="false" ht="12.8" hidden="false" customHeight="false" outlineLevel="0" collapsed="false">
      <c r="B10" s="8" t="s">
        <v>33</v>
      </c>
      <c r="C10" s="0" t="n">
        <v>141.74</v>
      </c>
      <c r="D10" s="0" t="n">
        <v>53.303771</v>
      </c>
      <c r="G10" s="0" t="n">
        <f aca="false">C10+D10*$C$2+E10*POWER($C$3,2)</f>
        <v>-14943.227193</v>
      </c>
      <c r="H10" s="0" t="n">
        <f aca="false">RADIANS(G10-360*INT(G10/360))</f>
        <v>3.0852675101425</v>
      </c>
      <c r="J10" s="0" t="n">
        <v>62</v>
      </c>
      <c r="K10" s="0" t="n">
        <f aca="false">J10/$J$3</f>
        <v>6.2E-005</v>
      </c>
      <c r="N10" s="0" t="n">
        <f aca="false">K10*SIN(H10)</f>
        <v>3.49031269491764E-006</v>
      </c>
    </row>
    <row r="11" customFormat="false" ht="12.8" hidden="false" customHeight="false" outlineLevel="0" collapsed="false">
      <c r="B11" s="8" t="s">
        <v>34</v>
      </c>
      <c r="C11" s="0" t="n">
        <v>207.14</v>
      </c>
      <c r="D11" s="0" t="n">
        <v>2.453732</v>
      </c>
      <c r="G11" s="0" t="n">
        <f aca="false">C11+D11*$C$2+E11*POWER($C$3,2)</f>
        <v>-487.266156</v>
      </c>
      <c r="H11" s="0" t="n">
        <f aca="false">RADIANS(G11-360*INT(G11/360))</f>
        <v>4.06197185862285</v>
      </c>
      <c r="J11" s="0" t="n">
        <v>60</v>
      </c>
      <c r="K11" s="0" t="n">
        <f aca="false">J11/$J$3</f>
        <v>6E-005</v>
      </c>
      <c r="N11" s="0" t="n">
        <f aca="false">K11*SIN(H11)</f>
        <v>-4.77498775728624E-005</v>
      </c>
    </row>
    <row r="12" customFormat="false" ht="12.8" hidden="false" customHeight="false" outlineLevel="0" collapsed="false">
      <c r="B12" s="8" t="s">
        <v>35</v>
      </c>
      <c r="C12" s="0" t="n">
        <v>154.84</v>
      </c>
      <c r="D12" s="0" t="n">
        <v>7.30686</v>
      </c>
      <c r="G12" s="0" t="n">
        <f aca="false">C12+D12*$C$2+E12*POWER($C$3,2)</f>
        <v>-1913.00138</v>
      </c>
      <c r="H12" s="0" t="n">
        <f aca="false">RADIANS(G12-360*INT(G12/360))</f>
        <v>4.31093916688231</v>
      </c>
      <c r="J12" s="0" t="n">
        <v>56</v>
      </c>
      <c r="K12" s="0" t="n">
        <f aca="false">J12/$J$3</f>
        <v>5.6E-005</v>
      </c>
      <c r="N12" s="0" t="n">
        <f aca="false">K12*SIN(H12)</f>
        <v>-5.15477447639716E-005</v>
      </c>
    </row>
    <row r="13" customFormat="false" ht="12.8" hidden="false" customHeight="false" outlineLevel="0" collapsed="false">
      <c r="B13" s="8" t="s">
        <v>36</v>
      </c>
      <c r="C13" s="0" t="n">
        <v>34.52</v>
      </c>
      <c r="D13" s="0" t="n">
        <v>27.261239</v>
      </c>
      <c r="G13" s="0" t="n">
        <f aca="false">C13+D13*$C$2+E13*POWER($C$3,2)</f>
        <v>-7680.410637</v>
      </c>
      <c r="H13" s="0" t="n">
        <f aca="false">RADIANS(G13-360*INT(G13/360))</f>
        <v>4.18162323710588</v>
      </c>
      <c r="J13" s="0" t="n">
        <v>47</v>
      </c>
      <c r="K13" s="0" t="n">
        <f aca="false">J13/$J$3</f>
        <v>4.7E-005</v>
      </c>
      <c r="N13" s="0" t="n">
        <f aca="false">K13*SIN(H13)</f>
        <v>-4.05337263152634E-005</v>
      </c>
    </row>
    <row r="14" customFormat="false" ht="12.8" hidden="false" customHeight="false" outlineLevel="0" collapsed="false">
      <c r="B14" s="8" t="s">
        <v>37</v>
      </c>
      <c r="C14" s="0" t="n">
        <v>207.19</v>
      </c>
      <c r="D14" s="0" t="n">
        <v>0.121824</v>
      </c>
      <c r="G14" s="0" t="n">
        <f aca="false">C14+D14*$C$2+E14*POWER($C$3,2)</f>
        <v>172.713808</v>
      </c>
      <c r="H14" s="0" t="n">
        <f aca="false">RADIANS(G14-360*INT(G14/360))</f>
        <v>3.01442461325732</v>
      </c>
      <c r="J14" s="0" t="n">
        <v>42</v>
      </c>
      <c r="K14" s="0" t="n">
        <f aca="false">J14/$J$3</f>
        <v>4.2E-005</v>
      </c>
      <c r="N14" s="0" t="n">
        <f aca="false">K14*SIN(H14)</f>
        <v>5.32667365650001E-006</v>
      </c>
    </row>
    <row r="15" customFormat="false" ht="12.8" hidden="false" customHeight="false" outlineLevel="0" collapsed="false">
      <c r="B15" s="8" t="s">
        <v>38</v>
      </c>
      <c r="C15" s="0" t="n">
        <v>291.34</v>
      </c>
      <c r="D15" s="0" t="n">
        <v>1.844379</v>
      </c>
      <c r="G15" s="0" t="n">
        <f aca="false">C15+D15*$C$2+E15*POWER($C$3,2)</f>
        <v>-230.619257</v>
      </c>
      <c r="H15" s="0" t="n">
        <f aca="false">RADIANS(G15-360*INT(G15/360))</f>
        <v>2.25811995402661</v>
      </c>
      <c r="J15" s="0" t="n">
        <v>40</v>
      </c>
      <c r="K15" s="0" t="n">
        <f aca="false">J15/$J$3</f>
        <v>4E-005</v>
      </c>
      <c r="N15" s="0" t="n">
        <f aca="false">K15*SIN(H15)</f>
        <v>3.09178744615578E-005</v>
      </c>
    </row>
    <row r="16" customFormat="false" ht="12.8" hidden="false" customHeight="false" outlineLevel="0" collapsed="false">
      <c r="B16" s="8" t="s">
        <v>39</v>
      </c>
      <c r="C16" s="0" t="n">
        <v>161.72</v>
      </c>
      <c r="D16" s="0" t="n">
        <v>24.198154</v>
      </c>
      <c r="G16" s="0" t="n">
        <f aca="false">C16+D16*$C$2+E16*POWER($C$3,2)</f>
        <v>-6686.357582</v>
      </c>
      <c r="H16" s="0" t="n">
        <f aca="false">RADIANS(G16-360*INT(G16/360))</f>
        <v>2.68156606482541</v>
      </c>
      <c r="J16" s="0" t="n">
        <v>37</v>
      </c>
      <c r="K16" s="0" t="n">
        <f aca="false">J16/$J$3</f>
        <v>3.7E-005</v>
      </c>
      <c r="N16" s="0" t="n">
        <f aca="false">K16*SIN(H16)</f>
        <v>1.6426961474281E-005</v>
      </c>
    </row>
    <row r="17" customFormat="false" ht="12.8" hidden="false" customHeight="false" outlineLevel="0" collapsed="false">
      <c r="B17" s="8" t="s">
        <v>40</v>
      </c>
      <c r="C17" s="0" t="n">
        <v>239.56</v>
      </c>
      <c r="D17" s="0" t="n">
        <v>25.513099</v>
      </c>
      <c r="G17" s="0" t="n">
        <f aca="false">C17+D17*$C$2+E17*POWER($C$3,2)</f>
        <v>-6980.647017</v>
      </c>
      <c r="H17" s="0" t="n">
        <f aca="false">RADIANS(G17-360*INT(G17/360))</f>
        <v>3.82843177742116</v>
      </c>
      <c r="J17" s="0" t="n">
        <v>35</v>
      </c>
      <c r="K17" s="0" t="n">
        <f aca="false">J17/$J$3</f>
        <v>3.5E-005</v>
      </c>
      <c r="N17" s="0" t="n">
        <f aca="false">K17*SIN(H17)</f>
        <v>-2.21933667644365E-005</v>
      </c>
    </row>
    <row r="18" customFormat="false" ht="12.8" hidden="false" customHeight="false" outlineLevel="0" collapsed="false">
      <c r="B18" s="8" t="s">
        <v>41</v>
      </c>
      <c r="C18" s="0" t="n">
        <v>331.55</v>
      </c>
      <c r="D18" s="0" t="n">
        <v>3.592518</v>
      </c>
      <c r="G18" s="0" t="n">
        <f aca="false">C18+D18*$C$2+E18*POWER($C$3,2)</f>
        <v>-685.132594</v>
      </c>
      <c r="H18" s="0" t="n">
        <f aca="false">RADIANS(G18-360*INT(G18/360))</f>
        <v>0.608551036329627</v>
      </c>
      <c r="J18" s="0" t="n">
        <v>23</v>
      </c>
      <c r="K18" s="0" t="n">
        <f aca="false">J18/$J$3</f>
        <v>2.3E-005</v>
      </c>
      <c r="N18" s="0" t="n">
        <f aca="false">K18*SIN(H18)</f>
        <v>1.31486220358367E-005</v>
      </c>
    </row>
    <row r="19" customFormat="false" ht="12.8" hidden="false" customHeight="false" outlineLevel="0" collapsed="false">
      <c r="M19" s="8" t="s">
        <v>42</v>
      </c>
      <c r="N19" s="0" t="n">
        <f aca="false">SUM(N5:N18)</f>
        <v>-0.000681399436032577</v>
      </c>
    </row>
    <row r="21" customFormat="false" ht="12.8" hidden="false" customHeight="false" outlineLevel="0" collapsed="false">
      <c r="B21" s="0" t="s">
        <v>43</v>
      </c>
      <c r="C21" s="14" t="n">
        <f aca="false">2443192.94102+ROUND(newFull!I30,6)+ROUND(N19,6)</f>
        <v>2443192.650976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2023-06-29T14:52:37Z</dcterms:created>
  <dc:creator/>
  <dc:description/>
  <dc:language>en-US</dc:language>
  <cp:lastModifiedBy/>
  <dcterms:modified xsi:type="dcterms:W3CDTF">2023-07-10T11:39:04Z</dcterms:modified>
  <cp:revision>24</cp:revision>
  <dc:subject/>
  <dc:title/>
</cp:coreProperties>
</file>