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1.2019年工作\1.出口报关资料\1.出口成都\10月5日\LYHK191005001-Y -03账册保税-逐单(正常报关)--陈敏 - 副本\"/>
    </mc:Choice>
  </mc:AlternateContent>
  <bookViews>
    <workbookView xWindow="-120" yWindow="-120" windowWidth="24240" windowHeight="13140" activeTab="1"/>
  </bookViews>
  <sheets>
    <sheet name="PACKING LIST&amp;INVOICE-高" sheetId="2" r:id="rId1"/>
    <sheet name="PACKING LIST&amp;INVOICE-低" sheetId="1" r:id="rId2"/>
    <sheet name="HK合同" sheetId="3" r:id="rId3"/>
  </sheets>
  <definedNames>
    <definedName name="_xlnm._FilterDatabase" localSheetId="0" hidden="1">'PACKING LIST&amp;INVOICE-高'!$A$13:$AC$13</definedName>
    <definedName name="_xlnm.Print_Area" localSheetId="2">HK合同!$A$1:$I$42</definedName>
    <definedName name="_xlnm.Print_Area" localSheetId="1">'PACKING LIST&amp;INVOICE-低'!$A$1:$U$19</definedName>
    <definedName name="_xlnm.Print_Area" localSheetId="0">'PACKING LIST&amp;INVOICE-高'!$A$1:$V$22</definedName>
    <definedName name="_xlnm.Print_Titles" localSheetId="1">'PACKING LIST&amp;INVOICE-低'!$1:$19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7" i="1" l="1"/>
  <c r="L17" i="1"/>
  <c r="K17" i="1"/>
  <c r="J17" i="1"/>
  <c r="I17" i="1"/>
  <c r="G17" i="1"/>
  <c r="N17" i="2"/>
  <c r="M17" i="2"/>
  <c r="L17" i="2"/>
  <c r="K17" i="2"/>
  <c r="J17" i="2"/>
  <c r="H17" i="2"/>
  <c r="X15" i="2"/>
  <c r="K14" i="2" l="1"/>
  <c r="K15" i="2"/>
  <c r="L15" i="1" l="1"/>
  <c r="N15" i="1"/>
  <c r="O15" i="1"/>
  <c r="P15" i="1"/>
  <c r="M14" i="1"/>
  <c r="N14" i="1"/>
  <c r="O14" i="1"/>
  <c r="P14" i="1"/>
  <c r="A14" i="1" l="1"/>
  <c r="A15" i="1"/>
  <c r="B14" i="1" l="1"/>
  <c r="B15" i="1"/>
  <c r="C14" i="1"/>
  <c r="B12" i="3" s="1"/>
  <c r="D14" i="1"/>
  <c r="C12" i="3" s="1"/>
  <c r="C15" i="1"/>
  <c r="B13" i="3" s="1"/>
  <c r="D15" i="1"/>
  <c r="C13" i="3" s="1"/>
  <c r="E14" i="1"/>
  <c r="F14" i="1"/>
  <c r="E15" i="1"/>
  <c r="F15" i="1"/>
  <c r="G14" i="1"/>
  <c r="H14" i="1"/>
  <c r="K14" i="1"/>
  <c r="L14" i="1"/>
  <c r="R14" i="1"/>
  <c r="S14" i="1"/>
  <c r="T14" i="1"/>
  <c r="U14" i="1"/>
  <c r="G15" i="1"/>
  <c r="E13" i="3" s="1"/>
  <c r="H15" i="1"/>
  <c r="R15" i="1"/>
  <c r="S15" i="1"/>
  <c r="T15" i="1"/>
  <c r="U15" i="1"/>
  <c r="E12" i="3" l="1"/>
  <c r="E18" i="3" s="1"/>
  <c r="I15" i="1"/>
  <c r="G13" i="3" s="1"/>
  <c r="F13" i="3" s="1"/>
  <c r="I14" i="1"/>
  <c r="Q14" i="1"/>
  <c r="V14" i="1" s="1"/>
  <c r="W14" i="1" s="1"/>
  <c r="Q15" i="1"/>
  <c r="V15" i="1" s="1"/>
  <c r="W15" i="1" s="1"/>
  <c r="G12" i="3" l="1"/>
  <c r="D19" i="2"/>
  <c r="C18" i="2"/>
  <c r="F12" i="3" l="1"/>
  <c r="G18" i="3"/>
  <c r="G19" i="3" s="1"/>
  <c r="W14" i="2"/>
  <c r="X14" i="2" s="1"/>
  <c r="W15" i="2"/>
  <c r="J14" i="2"/>
  <c r="J14" i="1"/>
  <c r="J15" i="2"/>
  <c r="AB15" i="2" l="1"/>
  <c r="J15" i="1"/>
  <c r="AB14" i="2"/>
  <c r="F18" i="2" l="1"/>
  <c r="D19" i="1" l="1"/>
  <c r="F11" i="1" l="1"/>
  <c r="B6" i="3" l="1"/>
  <c r="C23" i="3"/>
  <c r="B7" i="3"/>
  <c r="L7" i="1"/>
  <c r="I12" i="3" l="1"/>
  <c r="I13" i="3"/>
  <c r="E18" i="1"/>
  <c r="C18" i="1" l="1"/>
</calcChain>
</file>

<file path=xl/sharedStrings.xml><?xml version="1.0" encoding="utf-8"?>
<sst xmlns="http://schemas.openxmlformats.org/spreadsheetml/2006/main" count="168" uniqueCount="128">
  <si>
    <t>纸箱</t>
    <phoneticPr fontId="7" type="noConversion"/>
  </si>
  <si>
    <t>栈板</t>
    <phoneticPr fontId="7" type="noConversion"/>
  </si>
  <si>
    <r>
      <t xml:space="preserve">   </t>
    </r>
    <r>
      <rPr>
        <b/>
        <sz val="12"/>
        <color indexed="10"/>
        <rFont val="宋体"/>
        <family val="3"/>
        <charset val="134"/>
      </rPr>
      <t>包装方式：</t>
    </r>
    <phoneticPr fontId="7" type="noConversion"/>
  </si>
  <si>
    <t>Plts</t>
  </si>
  <si>
    <t>Total:</t>
  </si>
  <si>
    <t>Total</t>
    <phoneticPr fontId="7" type="noConversion"/>
  </si>
  <si>
    <t>China</t>
  </si>
  <si>
    <t>单位</t>
    <phoneticPr fontId="15" type="noConversion"/>
  </si>
  <si>
    <t>箱数</t>
    <phoneticPr fontId="15" type="noConversion"/>
  </si>
  <si>
    <t>(KGS)</t>
  </si>
  <si>
    <t>(USD)</t>
  </si>
  <si>
    <r>
      <rPr>
        <b/>
        <sz val="10"/>
        <rFont val="宋体"/>
        <family val="3"/>
        <charset val="134"/>
      </rPr>
      <t>备注</t>
    </r>
    <phoneticPr fontId="7" type="noConversion"/>
  </si>
  <si>
    <t>ORIGIN</t>
  </si>
  <si>
    <t>BU</t>
    <phoneticPr fontId="7" type="noConversion"/>
  </si>
  <si>
    <r>
      <t xml:space="preserve">Plts 
</t>
    </r>
    <r>
      <rPr>
        <b/>
        <sz val="10"/>
        <rFont val="宋体"/>
        <family val="3"/>
        <charset val="134"/>
      </rPr>
      <t>板数</t>
    </r>
    <phoneticPr fontId="7" type="noConversion"/>
  </si>
  <si>
    <r>
      <t>Ctns/</t>
    </r>
    <r>
      <rPr>
        <b/>
        <sz val="10"/>
        <rFont val="宋体"/>
        <family val="3"/>
        <charset val="134"/>
      </rPr>
      <t>箱数</t>
    </r>
    <phoneticPr fontId="16" type="noConversion"/>
  </si>
  <si>
    <t>GROSS WEIGHT</t>
  </si>
  <si>
    <t>NET WEIGHT</t>
  </si>
  <si>
    <t>AMOUNT</t>
  </si>
  <si>
    <t>UNIT PRICE</t>
  </si>
  <si>
    <t>QUANTITY</t>
  </si>
  <si>
    <t>H.H P/N</t>
  </si>
  <si>
    <t xml:space="preserve"> DESCRIPTION</t>
    <phoneticPr fontId="16" type="noConversion"/>
  </si>
  <si>
    <t>Item</t>
    <phoneticPr fontId="7" type="noConversion"/>
  </si>
  <si>
    <r>
      <rPr>
        <b/>
        <sz val="10"/>
        <rFont val="宋体"/>
        <family val="3"/>
        <charset val="134"/>
      </rPr>
      <t>結匯方式：先出后結</t>
    </r>
  </si>
  <si>
    <r>
      <t xml:space="preserve">FOB  </t>
    </r>
    <r>
      <rPr>
        <sz val="12"/>
        <color rgb="FFFF0000"/>
        <rFont val="宋体"/>
        <family val="3"/>
        <charset val="134"/>
      </rPr>
      <t>成都</t>
    </r>
    <phoneticPr fontId="15" type="noConversion"/>
  </si>
  <si>
    <t>Date:</t>
    <phoneticPr fontId="16" type="noConversion"/>
  </si>
  <si>
    <t>INVOICE:</t>
    <phoneticPr fontId="16" type="noConversion"/>
  </si>
  <si>
    <t xml:space="preserve">        PACKING LIST&amp;INVOICE</t>
    <phoneticPr fontId="7" type="noConversion"/>
  </si>
  <si>
    <t>TEL:+86 028 8228-5066   Ext:802</t>
  </si>
  <si>
    <r>
      <rPr>
        <b/>
        <sz val="10"/>
        <rFont val="宋体"/>
        <family val="3"/>
        <charset val="134"/>
      </rPr>
      <t>地址：中国</t>
    </r>
    <r>
      <rPr>
        <b/>
        <sz val="10"/>
        <rFont val="Arial"/>
        <family val="2"/>
      </rPr>
      <t>.</t>
    </r>
    <r>
      <rPr>
        <b/>
        <sz val="10"/>
        <rFont val="宋体"/>
        <family val="3"/>
        <charset val="134"/>
      </rPr>
      <t>成都崇州市泗潍路南段</t>
    </r>
    <phoneticPr fontId="7" type="noConversion"/>
  </si>
  <si>
    <r>
      <t>Sellers</t>
    </r>
    <r>
      <rPr>
        <b/>
        <sz val="10"/>
        <rFont val="宋体"/>
        <family val="3"/>
        <charset val="134"/>
      </rPr>
      <t>﹕</t>
    </r>
    <r>
      <rPr>
        <b/>
        <sz val="10"/>
        <rFont val="Arial"/>
        <family val="2"/>
      </rPr>
      <t>Chengdu Lingyi Technology Co.,Ltd</t>
    </r>
    <phoneticPr fontId="7" type="noConversion"/>
  </si>
  <si>
    <r>
      <rPr>
        <b/>
        <sz val="10"/>
        <rFont val="宋体"/>
        <family val="3"/>
        <charset val="134"/>
      </rPr>
      <t>卖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方</t>
    </r>
    <r>
      <rPr>
        <b/>
        <sz val="10"/>
        <rFont val="Arial"/>
        <family val="2"/>
      </rPr>
      <t>:</t>
    </r>
    <r>
      <rPr>
        <b/>
        <sz val="10"/>
        <rFont val="宋体"/>
        <family val="3"/>
        <charset val="134"/>
      </rPr>
      <t>成都领益科技有限公司</t>
    </r>
    <r>
      <rPr>
        <b/>
        <sz val="10"/>
        <rFont val="Arial"/>
        <family val="2"/>
      </rPr>
      <t xml:space="preserve"> </t>
    </r>
    <phoneticPr fontId="7" type="noConversion"/>
  </si>
  <si>
    <r>
      <t xml:space="preserve">   </t>
    </r>
    <r>
      <rPr>
        <b/>
        <sz val="11"/>
        <color indexed="10"/>
        <rFont val="宋体"/>
        <family val="3"/>
        <charset val="134"/>
      </rPr>
      <t>包装方式：</t>
    </r>
    <phoneticPr fontId="7" type="noConversion"/>
  </si>
  <si>
    <r>
      <rPr>
        <b/>
        <sz val="10"/>
        <rFont val="宋体"/>
        <family val="3"/>
        <charset val="134"/>
      </rPr>
      <t>結匯方式：先出后結</t>
    </r>
    <phoneticPr fontId="7" type="noConversion"/>
  </si>
  <si>
    <r>
      <t>FOB</t>
    </r>
    <r>
      <rPr>
        <sz val="12"/>
        <color rgb="FFFF0000"/>
        <rFont val="宋体"/>
        <family val="3"/>
        <charset val="134"/>
      </rPr>
      <t>成都</t>
    </r>
    <phoneticPr fontId="15" type="noConversion"/>
  </si>
  <si>
    <r>
      <rPr>
        <b/>
        <sz val="10"/>
        <rFont val="宋体"/>
        <family val="3"/>
        <charset val="134"/>
      </rPr>
      <t>地</t>
    </r>
    <r>
      <rPr>
        <b/>
        <sz val="10"/>
        <rFont val="Arial"/>
        <family val="2"/>
      </rPr>
      <t xml:space="preserve"> </t>
    </r>
    <r>
      <rPr>
        <b/>
        <sz val="10"/>
        <rFont val="宋体"/>
        <family val="3"/>
        <charset val="134"/>
      </rPr>
      <t>址：成都高新区西区出口加工区</t>
    </r>
    <phoneticPr fontId="7" type="noConversion"/>
  </si>
  <si>
    <t>Date:</t>
  </si>
  <si>
    <r>
      <rPr>
        <b/>
        <sz val="10"/>
        <rFont val="宋体"/>
        <family val="3"/>
        <charset val="134"/>
      </rPr>
      <t>买</t>
    </r>
    <r>
      <rPr>
        <b/>
        <sz val="10"/>
        <rFont val="Arial"/>
        <family val="2"/>
      </rPr>
      <t xml:space="preserve"> </t>
    </r>
    <r>
      <rPr>
        <b/>
        <sz val="10"/>
        <rFont val="宋体"/>
        <family val="3"/>
        <charset val="134"/>
      </rPr>
      <t>方：鸿富锦精密电子</t>
    </r>
    <r>
      <rPr>
        <b/>
        <sz val="10"/>
        <rFont val="Arial"/>
        <family val="2"/>
      </rPr>
      <t>(</t>
    </r>
    <r>
      <rPr>
        <b/>
        <sz val="10"/>
        <rFont val="宋体"/>
        <family val="3"/>
        <charset val="134"/>
      </rPr>
      <t>成都</t>
    </r>
    <r>
      <rPr>
        <b/>
        <sz val="10"/>
        <rFont val="Arial"/>
        <family val="2"/>
      </rPr>
      <t>)</t>
    </r>
    <r>
      <rPr>
        <b/>
        <sz val="10"/>
        <rFont val="宋体"/>
        <family val="3"/>
        <charset val="134"/>
      </rPr>
      <t>有限公司</t>
    </r>
    <phoneticPr fontId="7" type="noConversion"/>
  </si>
  <si>
    <t>INVOICE:</t>
  </si>
  <si>
    <t>PACKING LIST&amp;INVOICE</t>
    <phoneticPr fontId="7" type="noConversion"/>
  </si>
  <si>
    <t xml:space="preserve"> </t>
    <phoneticPr fontId="7" type="noConversion"/>
  </si>
  <si>
    <t>均箱</t>
    <phoneticPr fontId="3" type="noConversion"/>
  </si>
  <si>
    <t>尾箱</t>
    <phoneticPr fontId="3" type="noConversion"/>
  </si>
  <si>
    <t>数量</t>
    <phoneticPr fontId="15" type="noConversion"/>
  </si>
  <si>
    <t>SMT</t>
    <phoneticPr fontId="3" type="noConversion"/>
  </si>
  <si>
    <t>MCEG</t>
    <phoneticPr fontId="3" type="noConversion"/>
  </si>
  <si>
    <t xml:space="preserve">  TEL:86-755-89748186</t>
    <phoneticPr fontId="7" type="noConversion"/>
  </si>
  <si>
    <t>其他</t>
    <phoneticPr fontId="7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</si>
  <si>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5" type="noConversion"/>
  </si>
  <si>
    <t xml:space="preserve">Sellers Acknowledgement:  </t>
    <phoneticPr fontId="15" type="noConversion"/>
  </si>
  <si>
    <t>Buyer:</t>
    <phoneticPr fontId="15" type="noConversion"/>
  </si>
  <si>
    <t>Standard export packing</t>
  </si>
  <si>
    <t xml:space="preserve">5.Packing: </t>
    <phoneticPr fontId="15" type="noConversion"/>
  </si>
  <si>
    <t xml:space="preserve">4.Manufacturer: </t>
    <phoneticPr fontId="15" type="noConversion"/>
  </si>
  <si>
    <t>3.Paying Agent:</t>
    <phoneticPr fontId="15" type="noConversion"/>
  </si>
  <si>
    <t>T/T 90 days</t>
  </si>
  <si>
    <t xml:space="preserve">2.Payment Terms: </t>
    <phoneticPr fontId="15" type="noConversion"/>
  </si>
  <si>
    <t>Partial shipment</t>
  </si>
  <si>
    <t xml:space="preserve">1.Shipment: </t>
    <phoneticPr fontId="15" type="noConversion"/>
  </si>
  <si>
    <t>only</t>
    <phoneticPr fontId="15" type="noConversion"/>
  </si>
  <si>
    <t>Total:Say the total amount is USD dollar USD</t>
    <phoneticPr fontId="15" type="noConversion"/>
  </si>
  <si>
    <t>Total:</t>
    <phoneticPr fontId="15" type="noConversion"/>
  </si>
  <si>
    <t>PCS</t>
    <phoneticPr fontId="15" type="noConversion"/>
  </si>
  <si>
    <t xml:space="preserve">Del.Date </t>
    <phoneticPr fontId="15" type="noConversion"/>
  </si>
  <si>
    <t>Unit</t>
    <phoneticPr fontId="15" type="noConversion"/>
  </si>
  <si>
    <t>Amount (US$)</t>
    <phoneticPr fontId="15" type="noConversion"/>
  </si>
  <si>
    <t>U/P(US$)</t>
    <phoneticPr fontId="15" type="noConversion"/>
  </si>
  <si>
    <t>QTY</t>
  </si>
  <si>
    <t>REV</t>
  </si>
  <si>
    <t>规格尺寸</t>
    <phoneticPr fontId="15" type="noConversion"/>
  </si>
  <si>
    <t>PART</t>
    <phoneticPr fontId="15" type="noConversion"/>
  </si>
  <si>
    <t>Item</t>
    <phoneticPr fontId="15" type="noConversion"/>
  </si>
  <si>
    <t>FOB</t>
  </si>
  <si>
    <t>Incoterms:</t>
    <phoneticPr fontId="15" type="noConversion"/>
  </si>
  <si>
    <t>USD</t>
  </si>
  <si>
    <t>Currency:</t>
    <phoneticPr fontId="15" type="noConversion"/>
  </si>
  <si>
    <t xml:space="preserve">Order No.: </t>
    <phoneticPr fontId="15" type="noConversion"/>
  </si>
  <si>
    <t xml:space="preserve">Order Date: </t>
    <phoneticPr fontId="15" type="noConversion"/>
  </si>
  <si>
    <t>Supplier:</t>
    <phoneticPr fontId="15" type="noConversion"/>
  </si>
  <si>
    <t xml:space="preserve">Issue To: </t>
    <phoneticPr fontId="15" type="noConversion"/>
  </si>
  <si>
    <t>Purchase Order</t>
    <phoneticPr fontId="15" type="noConversion"/>
  </si>
  <si>
    <t>Chengdu Lingyi Technology Co.,Ltd</t>
    <phoneticPr fontId="3" type="noConversion"/>
  </si>
  <si>
    <t>Chengdu Lingyi Technology Co.,Ltd</t>
    <phoneticPr fontId="3" type="noConversion"/>
  </si>
  <si>
    <t>规格尺寸</t>
    <phoneticPr fontId="3" type="noConversion"/>
  </si>
  <si>
    <t>箱规</t>
    <phoneticPr fontId="3" type="noConversion"/>
  </si>
  <si>
    <t>单重</t>
    <phoneticPr fontId="3" type="noConversion"/>
  </si>
  <si>
    <t>整箱毛重</t>
    <phoneticPr fontId="3" type="noConversion"/>
  </si>
  <si>
    <t>规格尺寸</t>
    <phoneticPr fontId="3" type="noConversion"/>
  </si>
  <si>
    <t>客服责任人</t>
    <phoneticPr fontId="3" type="noConversion"/>
  </si>
  <si>
    <t>费用归属</t>
    <phoneticPr fontId="3" type="noConversion"/>
  </si>
  <si>
    <t>归属原因</t>
    <phoneticPr fontId="3" type="noConversion"/>
  </si>
  <si>
    <r>
      <rPr>
        <sz val="10"/>
        <rFont val="宋体"/>
        <family val="3"/>
        <charset val="134"/>
      </rPr>
      <t>毛重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净重</t>
    </r>
    <phoneticPr fontId="3" type="noConversion"/>
  </si>
  <si>
    <t>PCS</t>
  </si>
  <si>
    <t>SVC</t>
    <phoneticPr fontId="3" type="noConversion"/>
  </si>
  <si>
    <t>MCEG</t>
  </si>
  <si>
    <r>
      <t xml:space="preserve"> </t>
    </r>
    <r>
      <rPr>
        <b/>
        <sz val="10"/>
        <rFont val="宋体"/>
        <family val="3"/>
        <charset val="134"/>
      </rPr>
      <t>卖</t>
    </r>
    <r>
      <rPr>
        <b/>
        <sz val="10"/>
        <rFont val="Arial"/>
        <family val="2"/>
      </rPr>
      <t xml:space="preserve"> </t>
    </r>
    <r>
      <rPr>
        <b/>
        <sz val="10"/>
        <rFont val="宋体"/>
        <family val="3"/>
        <charset val="134"/>
      </rPr>
      <t>方</t>
    </r>
    <r>
      <rPr>
        <b/>
        <sz val="10"/>
        <rFont val="Arial"/>
        <family val="2"/>
      </rPr>
      <t>TLG Investment(HK) Limited</t>
    </r>
    <phoneticPr fontId="7" type="noConversion"/>
  </si>
  <si>
    <r>
      <t>Sellers</t>
    </r>
    <r>
      <rPr>
        <b/>
        <sz val="10"/>
        <rFont val="宋体"/>
        <family val="3"/>
        <charset val="134"/>
      </rPr>
      <t>﹕</t>
    </r>
    <r>
      <rPr>
        <b/>
        <sz val="10"/>
        <rFont val="Arial"/>
        <family val="2"/>
      </rPr>
      <t>TLG  Investment(HK) Limited</t>
    </r>
    <phoneticPr fontId="7" type="noConversion"/>
  </si>
  <si>
    <t>买方：TLG Investment(HK) Limited</t>
    <phoneticPr fontId="7" type="noConversion"/>
  </si>
  <si>
    <t>TLG Investment(HK) Limited</t>
    <phoneticPr fontId="3" type="noConversion"/>
  </si>
  <si>
    <t>TLG Investment(HK) Limited</t>
    <phoneticPr fontId="3" type="noConversion"/>
  </si>
  <si>
    <t>项号</t>
    <phoneticPr fontId="3" type="noConversion"/>
  </si>
  <si>
    <t>项号</t>
    <phoneticPr fontId="3" type="noConversion"/>
  </si>
  <si>
    <t>托盘号</t>
    <phoneticPr fontId="3" type="noConversion"/>
  </si>
  <si>
    <t>托盘号</t>
    <phoneticPr fontId="3" type="noConversion"/>
  </si>
  <si>
    <r>
      <t>EAS</t>
    </r>
    <r>
      <rPr>
        <b/>
        <sz val="10"/>
        <rFont val="宋体"/>
        <family val="3"/>
        <charset val="134"/>
      </rPr>
      <t>料号</t>
    </r>
    <phoneticPr fontId="7" type="noConversion"/>
  </si>
  <si>
    <t>华西销售B</t>
    <phoneticPr fontId="3" type="noConversion"/>
  </si>
  <si>
    <t>外箱标识</t>
    <phoneticPr fontId="3" type="noConversion"/>
  </si>
  <si>
    <t>无</t>
    <phoneticPr fontId="3" type="noConversion"/>
  </si>
  <si>
    <r>
      <rPr>
        <b/>
        <sz val="10"/>
        <rFont val="宋体"/>
        <family val="3"/>
        <charset val="134"/>
      </rPr>
      <t>地</t>
    </r>
    <r>
      <rPr>
        <b/>
        <sz val="10"/>
        <rFont val="Arial"/>
        <family val="2"/>
      </rPr>
      <t xml:space="preserve"> </t>
    </r>
    <r>
      <rPr>
        <b/>
        <sz val="10"/>
        <rFont val="宋体"/>
        <family val="3"/>
        <charset val="134"/>
      </rPr>
      <t>址﹕</t>
    </r>
    <r>
      <rPr>
        <b/>
        <sz val="10"/>
        <rFont val="Arial"/>
        <family val="2"/>
      </rPr>
      <t>Room 1,12/F,Sunwise Industrial Building,16-26 Wang Wo Tsai Street,Tsuen Wan,New Territoire</t>
    </r>
    <phoneticPr fontId="7" type="noConversion"/>
  </si>
  <si>
    <t>地址：Room 1,12/F,Sunwise Industrial Building,16-26 Wang Wo Tsai Street,Tsuen Wan,New Territoire</t>
    <phoneticPr fontId="7" type="noConversion"/>
  </si>
  <si>
    <t>王梅-03账册-逐单</t>
    <phoneticPr fontId="3" type="noConversion"/>
  </si>
  <si>
    <t>正常报关</t>
    <phoneticPr fontId="3" type="noConversion"/>
  </si>
  <si>
    <t xml:space="preserve">      </t>
    <phoneticPr fontId="3" type="noConversion"/>
  </si>
  <si>
    <t>喇叭防護網</t>
  </si>
  <si>
    <t>Cartons</t>
    <phoneticPr fontId="3" type="noConversion"/>
  </si>
  <si>
    <t>2T120DK00-000-GAX07</t>
  </si>
  <si>
    <t>883-AMG720-A0-0B</t>
  </si>
  <si>
    <t>2T120DL00-000-GAX07</t>
  </si>
  <si>
    <t>883-AMG721-A0-0B</t>
  </si>
  <si>
    <t>34.68mm*4.05mm</t>
  </si>
  <si>
    <t>1#</t>
    <phoneticPr fontId="3" type="noConversion"/>
  </si>
  <si>
    <t>LYHK191005001-Y</t>
    <phoneticPr fontId="3" type="noConversion"/>
  </si>
  <si>
    <t>金二手册号：</t>
  </si>
  <si>
    <t>C792519A0026</t>
  </si>
  <si>
    <t>LYHK191005001-Y</t>
    <phoneticPr fontId="3" type="noConversion"/>
  </si>
  <si>
    <t>0|0|用於平板電腦喇叭網防塵|無品牌|無型號|不為內存條|||</t>
  </si>
  <si>
    <r>
      <t>0|0|</t>
    </r>
    <r>
      <rPr>
        <sz val="10"/>
        <rFont val="宋体"/>
        <family val="3"/>
        <charset val="134"/>
      </rPr>
      <t>用於平板電腦喇叭網防塵</t>
    </r>
    <r>
      <rPr>
        <sz val="10"/>
        <rFont val="Arial"/>
        <family val="2"/>
      </rPr>
      <t>|</t>
    </r>
    <r>
      <rPr>
        <sz val="10"/>
        <rFont val="宋体"/>
        <family val="3"/>
        <charset val="134"/>
      </rPr>
      <t>無品牌</t>
    </r>
    <r>
      <rPr>
        <sz val="10"/>
        <rFont val="Arial"/>
        <family val="2"/>
      </rPr>
      <t>|</t>
    </r>
    <r>
      <rPr>
        <sz val="10"/>
        <rFont val="宋体"/>
        <family val="3"/>
        <charset val="134"/>
      </rPr>
      <t>無型號</t>
    </r>
    <r>
      <rPr>
        <sz val="10"/>
        <rFont val="Arial"/>
        <family val="2"/>
      </rPr>
      <t>|</t>
    </r>
    <r>
      <rPr>
        <sz val="10"/>
        <rFont val="宋体"/>
        <family val="3"/>
        <charset val="134"/>
      </rPr>
      <t>不為內存條</t>
    </r>
    <r>
      <rPr>
        <sz val="10"/>
        <rFont val="Arial"/>
        <family val="2"/>
      </rPr>
      <t>|||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</si>
</sst>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43" formatCode="_ * #,##0.00_ ;_ * \-#,##0.00_ ;_ * &quot;-&quot;??_ ;_ @_ "/>
    <numFmt numFmtId="176" formatCode="0.000_);[Red]\(0.000\)"/>
    <numFmt numFmtId="177" formatCode="0.00_);[Red]\(0.00\)"/>
    <numFmt numFmtId="178" formatCode="#,##0_);[Red]\(#,##0\)"/>
    <numFmt numFmtId="179" formatCode="0.00000"/>
    <numFmt numFmtId="180" formatCode="0_);[Red]\(0\)"/>
    <numFmt numFmtId="181" formatCode="#,##0_ "/>
    <numFmt numFmtId="182" formatCode="#,##0.00_ "/>
    <numFmt numFmtId="183" formatCode="#,##0.00_);[Red]\(#,##0.00\)"/>
    <numFmt numFmtId="184" formatCode="0.000"/>
    <numFmt numFmtId="185" formatCode="0.00000_);[Red]\(0.00000\)"/>
    <numFmt numFmtId="186" formatCode="0_ ;[Red]\-0\ "/>
    <numFmt numFmtId="187" formatCode="#,##0_);\(#,##0\)"/>
    <numFmt numFmtId="188" formatCode="_ * #,##0_ ;_ * \-#,##0_ ;_ * &quot;-&quot;??_ ;_ @_ "/>
    <numFmt numFmtId="189" formatCode="#,##0.000000_);[Red]\(#,##0.000000\)"/>
    <numFmt numFmtId="190" formatCode="yymmdd&quot;-1&quot;"/>
    <numFmt numFmtId="191" formatCode="#,##0.0_);[Red]\(#,##0.0\)"/>
    <numFmt numFmtId="192" formatCode="0.00_ ;[Red]\-0.00\ "/>
    <numFmt numFmtId="193" formatCode="#,##0.00_);\(#,##0.00\)"/>
    <numFmt numFmtId="195" formatCode="#,##0.00000_);\(#,##0.00000\)"/>
    <numFmt numFmtId="196" formatCode="0.00000000"/>
  </numFmts>
  <fonts count="55">
    <font>
      <sz val="11"/>
      <color theme="1"/>
      <name val="等线"/>
      <family val="2"/>
      <charset val="134"/>
      <scheme val="minor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等线"/>
      <family val="2"/>
      <charset val="134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color theme="0"/>
      <name val="宋体"/>
      <family val="3"/>
      <charset val="134"/>
    </font>
    <font>
      <sz val="9"/>
      <name val="新細明體"/>
      <family val="1"/>
    </font>
    <font>
      <sz val="12"/>
      <color theme="0"/>
      <name val="宋体"/>
      <family val="3"/>
      <charset val="134"/>
    </font>
    <font>
      <b/>
      <sz val="12"/>
      <color indexed="10"/>
      <name val="Arial"/>
      <family val="2"/>
    </font>
    <font>
      <b/>
      <sz val="12"/>
      <color indexed="10"/>
      <name val="宋体"/>
      <family val="3"/>
      <charset val="134"/>
    </font>
    <font>
      <b/>
      <sz val="12"/>
      <name val="Arial"/>
      <family val="2"/>
    </font>
    <font>
      <b/>
      <sz val="10"/>
      <name val="宋体"/>
      <family val="3"/>
      <charset val="134"/>
    </font>
    <font>
      <b/>
      <sz val="10"/>
      <color indexed="8"/>
      <name val="Arial"/>
      <family val="2"/>
    </font>
    <font>
      <b/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細明體"/>
      <family val="3"/>
    </font>
    <font>
      <sz val="11"/>
      <name val="Arial"/>
      <family val="2"/>
    </font>
    <font>
      <sz val="11"/>
      <color indexed="10"/>
      <name val="Arial"/>
      <family val="2"/>
    </font>
    <font>
      <sz val="12"/>
      <color rgb="FFFF0000"/>
      <name val="Arial"/>
      <family val="2"/>
    </font>
    <font>
      <sz val="12"/>
      <color rgb="FFFF0000"/>
      <name val="宋体"/>
      <family val="3"/>
      <charset val="134"/>
    </font>
    <font>
      <b/>
      <sz val="12"/>
      <color indexed="8"/>
      <name val="Arial"/>
      <family val="2"/>
    </font>
    <font>
      <sz val="10"/>
      <name val="Helv"/>
      <family val="2"/>
    </font>
    <font>
      <b/>
      <sz val="12"/>
      <color rgb="FFFF0000"/>
      <name val="Arial"/>
      <family val="2"/>
    </font>
    <font>
      <b/>
      <u/>
      <sz val="20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2"/>
      <name val="新細明體"/>
      <family val="1"/>
    </font>
    <font>
      <b/>
      <sz val="10"/>
      <color theme="0"/>
      <name val="宋体"/>
      <family val="3"/>
      <charset val="134"/>
    </font>
    <font>
      <sz val="10"/>
      <color theme="0"/>
      <name val="宋体"/>
      <family val="3"/>
      <charset val="134"/>
    </font>
    <font>
      <b/>
      <sz val="11"/>
      <color indexed="10"/>
      <name val="Arial"/>
      <family val="2"/>
    </font>
    <font>
      <b/>
      <sz val="11"/>
      <color indexed="10"/>
      <name val="宋体"/>
      <family val="3"/>
      <charset val="134"/>
    </font>
    <font>
      <sz val="12"/>
      <color indexed="10"/>
      <name val="Arial"/>
      <family val="2"/>
    </font>
    <font>
      <b/>
      <u/>
      <sz val="12"/>
      <name val="Arial"/>
      <family val="2"/>
    </font>
    <font>
      <u/>
      <sz val="10"/>
      <color theme="10"/>
      <name val="Helv"/>
      <family val="2"/>
    </font>
    <font>
      <b/>
      <u/>
      <sz val="10"/>
      <color theme="10"/>
      <name val="Arial"/>
      <family val="2"/>
    </font>
    <font>
      <sz val="10"/>
      <color theme="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4"/>
      <name val="宋体"/>
      <family val="3"/>
      <charset val="134"/>
    </font>
    <font>
      <b/>
      <sz val="10"/>
      <name val="Comic Sans MS"/>
      <family val="4"/>
    </font>
    <font>
      <b/>
      <sz val="10"/>
      <color indexed="12"/>
      <name val="Comic Sans MS"/>
      <family val="4"/>
    </font>
    <font>
      <sz val="10"/>
      <name val="Comic Sans MS"/>
      <family val="4"/>
    </font>
    <font>
      <b/>
      <sz val="14"/>
      <name val="宋体"/>
      <family val="3"/>
      <charset val="134"/>
    </font>
    <font>
      <b/>
      <sz val="22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等线"/>
      <family val="2"/>
      <scheme val="minor"/>
    </font>
    <font>
      <sz val="20"/>
      <color rgb="FFFF0000"/>
      <name val="Arial"/>
      <family val="2"/>
    </font>
    <font>
      <sz val="12"/>
      <color indexed="10"/>
      <name val="宋体"/>
      <family val="3"/>
      <charset val="134"/>
    </font>
    <font>
      <sz val="11"/>
      <color theme="0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0"/>
      <color theme="1"/>
      <name val="宋体"/>
      <family val="3"/>
      <charset val="134"/>
    </font>
    <font>
      <b/>
      <sz val="12"/>
      <color rgb="FFFF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3">
    <xf numFmtId="0" fontId="0" fillId="0" borderId="0">
      <alignment vertical="center"/>
    </xf>
    <xf numFmtId="0" fontId="1" fillId="0" borderId="0"/>
    <xf numFmtId="0" fontId="1" fillId="0" borderId="0" applyBorder="0"/>
    <xf numFmtId="0" fontId="1" fillId="0" borderId="0">
      <alignment vertical="center"/>
    </xf>
    <xf numFmtId="0" fontId="1" fillId="0" borderId="0" applyNumberFormat="0">
      <alignment vertical="justify"/>
      <protection locked="0"/>
    </xf>
    <xf numFmtId="0" fontId="22" fillId="0" borderId="0"/>
    <xf numFmtId="0" fontId="1" fillId="0" borderId="0" applyNumberFormat="0">
      <alignment vertical="justify"/>
      <protection locked="0"/>
    </xf>
    <xf numFmtId="0" fontId="27" fillId="0" borderId="0"/>
    <xf numFmtId="0" fontId="34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>
      <alignment vertical="center"/>
    </xf>
    <xf numFmtId="0" fontId="46" fillId="0" borderId="0"/>
    <xf numFmtId="43" fontId="52" fillId="0" borderId="0" applyFont="0" applyFill="0" applyBorder="0" applyAlignment="0" applyProtection="0">
      <alignment vertical="center"/>
    </xf>
  </cellStyleXfs>
  <cellXfs count="235">
    <xf numFmtId="0" fontId="0" fillId="0" borderId="0" xfId="0">
      <alignment vertical="center"/>
    </xf>
    <xf numFmtId="0" fontId="0" fillId="0" borderId="0" xfId="9" applyFont="1" applyFill="1" applyAlignment="1">
      <alignment vertical="center"/>
    </xf>
    <xf numFmtId="0" fontId="37" fillId="0" borderId="0" xfId="9" applyFont="1" applyFill="1" applyAlignment="1">
      <alignment vertical="center"/>
    </xf>
    <xf numFmtId="0" fontId="38" fillId="0" borderId="0" xfId="9" applyFont="1" applyFill="1" applyAlignment="1">
      <alignment vertical="center"/>
    </xf>
    <xf numFmtId="0" fontId="37" fillId="4" borderId="0" xfId="9" applyFont="1" applyFill="1" applyAlignment="1">
      <alignment vertical="center"/>
    </xf>
    <xf numFmtId="0" fontId="0" fillId="4" borderId="0" xfId="9" applyFont="1" applyFill="1" applyAlignment="1">
      <alignment vertical="center"/>
    </xf>
    <xf numFmtId="0" fontId="37" fillId="4" borderId="0" xfId="9" applyFont="1" applyFill="1" applyAlignment="1">
      <alignment horizontal="left" vertical="center"/>
    </xf>
    <xf numFmtId="0" fontId="39" fillId="0" borderId="0" xfId="9" applyFont="1" applyFill="1" applyAlignment="1">
      <alignment vertical="center"/>
    </xf>
    <xf numFmtId="43" fontId="41" fillId="4" borderId="6" xfId="9" applyNumberFormat="1" applyFont="1" applyFill="1" applyBorder="1" applyAlignment="1">
      <alignment vertical="center"/>
    </xf>
    <xf numFmtId="0" fontId="42" fillId="4" borderId="1" xfId="9" applyFont="1" applyFill="1" applyBorder="1" applyAlignment="1">
      <alignment vertical="center"/>
    </xf>
    <xf numFmtId="183" fontId="42" fillId="4" borderId="1" xfId="9" applyNumberFormat="1" applyFont="1" applyFill="1" applyBorder="1" applyAlignment="1">
      <alignment horizontal="right" vertical="center"/>
    </xf>
    <xf numFmtId="43" fontId="42" fillId="4" borderId="1" xfId="9" applyNumberFormat="1" applyFont="1" applyFill="1" applyBorder="1" applyAlignment="1">
      <alignment horizontal="right" vertical="center"/>
    </xf>
    <xf numFmtId="3" fontId="42" fillId="4" borderId="1" xfId="9" applyNumberFormat="1" applyFont="1" applyFill="1" applyBorder="1" applyAlignment="1">
      <alignment horizontal="right" vertical="center"/>
    </xf>
    <xf numFmtId="188" fontId="42" fillId="4" borderId="5" xfId="9" applyNumberFormat="1" applyFont="1" applyFill="1" applyBorder="1" applyAlignment="1">
      <alignment vertical="center" wrapText="1"/>
    </xf>
    <xf numFmtId="0" fontId="0" fillId="2" borderId="0" xfId="9" applyFont="1" applyFill="1" applyAlignment="1">
      <alignment vertical="center"/>
    </xf>
    <xf numFmtId="14" fontId="42" fillId="0" borderId="1" xfId="9" applyNumberFormat="1" applyFont="1" applyFill="1" applyBorder="1" applyAlignment="1">
      <alignment horizontal="center" vertical="center" wrapText="1"/>
    </xf>
    <xf numFmtId="43" fontId="42" fillId="0" borderId="1" xfId="10" applyFont="1" applyFill="1" applyBorder="1" applyAlignment="1">
      <alignment horizontal="right" vertical="center" wrapText="1"/>
    </xf>
    <xf numFmtId="189" fontId="42" fillId="0" borderId="1" xfId="10" applyNumberFormat="1" applyFont="1" applyFill="1" applyBorder="1" applyAlignment="1">
      <alignment horizontal="right" vertical="center" shrinkToFit="1"/>
    </xf>
    <xf numFmtId="11" fontId="40" fillId="0" borderId="1" xfId="9" applyNumberFormat="1" applyFont="1" applyFill="1" applyBorder="1" applyAlignment="1">
      <alignment horizontal="center" vertical="center" wrapText="1"/>
    </xf>
    <xf numFmtId="0" fontId="42" fillId="0" borderId="1" xfId="9" applyNumberFormat="1" applyFont="1" applyFill="1" applyBorder="1" applyAlignment="1">
      <alignment horizontal="center" vertical="center" wrapText="1"/>
    </xf>
    <xf numFmtId="14" fontId="42" fillId="4" borderId="1" xfId="9" applyNumberFormat="1" applyFont="1" applyFill="1" applyBorder="1" applyAlignment="1">
      <alignment horizontal="center" vertical="center" wrapText="1"/>
    </xf>
    <xf numFmtId="43" fontId="42" fillId="4" borderId="1" xfId="10" applyFont="1" applyFill="1" applyBorder="1" applyAlignment="1">
      <alignment horizontal="center" vertical="center" wrapText="1"/>
    </xf>
    <xf numFmtId="43" fontId="42" fillId="4" borderId="1" xfId="10" applyFont="1" applyFill="1" applyBorder="1" applyAlignment="1">
      <alignment horizontal="right" vertical="center" wrapText="1"/>
    </xf>
    <xf numFmtId="188" fontId="42" fillId="4" borderId="1" xfId="10" applyNumberFormat="1" applyFont="1" applyFill="1" applyBorder="1" applyAlignment="1">
      <alignment horizontal="right" vertical="center" shrinkToFit="1"/>
    </xf>
    <xf numFmtId="11" fontId="40" fillId="4" borderId="7" xfId="9" applyNumberFormat="1" applyFont="1" applyFill="1" applyBorder="1" applyAlignment="1">
      <alignment horizontal="center" vertical="center" wrapText="1"/>
    </xf>
    <xf numFmtId="0" fontId="42" fillId="4" borderId="1" xfId="9" applyNumberFormat="1" applyFont="1" applyFill="1" applyBorder="1" applyAlignment="1">
      <alignment horizontal="center" vertical="center" wrapText="1"/>
    </xf>
    <xf numFmtId="189" fontId="42" fillId="4" borderId="1" xfId="10" applyNumberFormat="1" applyFont="1" applyFill="1" applyBorder="1" applyAlignment="1">
      <alignment horizontal="right" vertical="center" shrinkToFit="1"/>
    </xf>
    <xf numFmtId="0" fontId="40" fillId="4" borderId="1" xfId="9" applyFont="1" applyFill="1" applyBorder="1" applyAlignment="1">
      <alignment horizontal="center" vertical="center" wrapText="1"/>
    </xf>
    <xf numFmtId="0" fontId="40" fillId="2" borderId="1" xfId="9" applyFont="1" applyFill="1" applyBorder="1" applyAlignment="1">
      <alignment horizontal="center" vertical="center" shrinkToFit="1"/>
    </xf>
    <xf numFmtId="0" fontId="40" fillId="2" borderId="1" xfId="9" applyFont="1" applyFill="1" applyBorder="1" applyAlignment="1">
      <alignment horizontal="center" vertical="center" wrapText="1"/>
    </xf>
    <xf numFmtId="0" fontId="42" fillId="2" borderId="1" xfId="9" applyFont="1" applyFill="1" applyBorder="1" applyAlignment="1">
      <alignment horizontal="center" vertical="center" wrapText="1"/>
    </xf>
    <xf numFmtId="0" fontId="12" fillId="2" borderId="7" xfId="9" applyFont="1" applyFill="1" applyBorder="1" applyAlignment="1">
      <alignment horizontal="center" vertical="center" wrapText="1"/>
    </xf>
    <xf numFmtId="0" fontId="40" fillId="2" borderId="7" xfId="9" applyFont="1" applyFill="1" applyBorder="1" applyAlignment="1">
      <alignment horizontal="center" vertical="center" wrapText="1"/>
    </xf>
    <xf numFmtId="0" fontId="37" fillId="2" borderId="0" xfId="9" applyFont="1" applyFill="1" applyAlignment="1">
      <alignment vertical="center"/>
    </xf>
    <xf numFmtId="14" fontId="37" fillId="4" borderId="0" xfId="9" applyNumberFormat="1" applyFont="1" applyFill="1" applyAlignment="1">
      <alignment horizontal="left" vertical="center"/>
    </xf>
    <xf numFmtId="0" fontId="37" fillId="2" borderId="0" xfId="9" applyFont="1" applyFill="1" applyAlignment="1">
      <alignment horizontal="left" vertical="center"/>
    </xf>
    <xf numFmtId="190" fontId="37" fillId="2" borderId="0" xfId="9" applyNumberFormat="1" applyFont="1" applyFill="1" applyAlignment="1">
      <alignment horizontal="left" vertical="center"/>
    </xf>
    <xf numFmtId="190" fontId="37" fillId="4" borderId="0" xfId="9" applyNumberFormat="1" applyFont="1" applyFill="1" applyAlignment="1">
      <alignment horizontal="left" vertical="center"/>
    </xf>
    <xf numFmtId="14" fontId="37" fillId="2" borderId="0" xfId="9" applyNumberFormat="1" applyFont="1" applyFill="1" applyAlignment="1">
      <alignment horizontal="left" vertical="center"/>
    </xf>
    <xf numFmtId="49" fontId="37" fillId="4" borderId="0" xfId="9" applyNumberFormat="1" applyFont="1" applyFill="1" applyAlignment="1">
      <alignment vertical="center"/>
    </xf>
    <xf numFmtId="11" fontId="12" fillId="4" borderId="7" xfId="9" applyNumberFormat="1" applyFont="1" applyFill="1" applyBorder="1" applyAlignment="1">
      <alignment horizontal="center" vertical="center" wrapText="1"/>
    </xf>
    <xf numFmtId="181" fontId="32" fillId="2" borderId="0" xfId="2" applyNumberFormat="1" applyFont="1" applyFill="1" applyBorder="1" applyAlignment="1">
      <alignment horizontal="center" vertical="center"/>
    </xf>
    <xf numFmtId="185" fontId="13" fillId="2" borderId="1" xfId="4" applyNumberFormat="1" applyFont="1" applyFill="1" applyBorder="1" applyAlignment="1" applyProtection="1">
      <alignment horizontal="center" vertical="center"/>
    </xf>
    <xf numFmtId="2" fontId="5" fillId="2" borderId="1" xfId="1" applyNumberFormat="1" applyFont="1" applyFill="1" applyBorder="1" applyAlignment="1">
      <alignment horizontal="center" vertical="center" wrapText="1"/>
    </xf>
    <xf numFmtId="0" fontId="2" fillId="2" borderId="0" xfId="1" applyFont="1" applyFill="1" applyAlignment="1">
      <alignment horizontal="center" vertical="center"/>
    </xf>
    <xf numFmtId="2" fontId="5" fillId="2" borderId="1" xfId="1" applyNumberFormat="1" applyFont="1" applyFill="1" applyBorder="1" applyAlignment="1">
      <alignment vertical="center" wrapText="1"/>
    </xf>
    <xf numFmtId="179" fontId="5" fillId="2" borderId="1" xfId="1" applyNumberFormat="1" applyFont="1" applyFill="1" applyBorder="1" applyAlignment="1">
      <alignment horizontal="center" vertical="center" wrapText="1"/>
    </xf>
    <xf numFmtId="177" fontId="12" fillId="2" borderId="8" xfId="1" applyNumberFormat="1" applyFont="1" applyFill="1" applyBorder="1" applyAlignment="1">
      <alignment horizontal="center" vertical="center" wrapText="1"/>
    </xf>
    <xf numFmtId="179" fontId="53" fillId="2" borderId="2" xfId="1" applyNumberFormat="1" applyFont="1" applyFill="1" applyBorder="1" applyAlignment="1">
      <alignment horizontal="center" vertical="center" wrapText="1"/>
    </xf>
    <xf numFmtId="179" fontId="53" fillId="2" borderId="4" xfId="1" applyNumberFormat="1" applyFont="1" applyFill="1" applyBorder="1" applyAlignment="1">
      <alignment horizontal="center" vertical="center" wrapText="1"/>
    </xf>
    <xf numFmtId="0" fontId="42" fillId="4" borderId="7" xfId="9" applyFont="1" applyFill="1" applyBorder="1" applyAlignment="1">
      <alignment horizontal="right" vertical="center" wrapText="1"/>
    </xf>
    <xf numFmtId="0" fontId="42" fillId="4" borderId="6" xfId="9" applyFont="1" applyFill="1" applyBorder="1" applyAlignment="1">
      <alignment horizontal="right" vertical="center" wrapText="1"/>
    </xf>
    <xf numFmtId="0" fontId="40" fillId="4" borderId="7" xfId="9" applyFont="1" applyFill="1" applyBorder="1" applyAlignment="1">
      <alignment horizontal="right" vertical="center"/>
    </xf>
    <xf numFmtId="0" fontId="40" fillId="4" borderId="6" xfId="9" applyFont="1" applyFill="1" applyBorder="1" applyAlignment="1">
      <alignment horizontal="right" vertical="center"/>
    </xf>
    <xf numFmtId="0" fontId="40" fillId="4" borderId="6" xfId="9" applyFont="1" applyFill="1" applyBorder="1" applyAlignment="1">
      <alignment horizontal="left" vertical="center"/>
    </xf>
    <xf numFmtId="0" fontId="40" fillId="4" borderId="5" xfId="9" applyFont="1" applyFill="1" applyBorder="1" applyAlignment="1">
      <alignment horizontal="left" vertical="center"/>
    </xf>
    <xf numFmtId="0" fontId="44" fillId="4" borderId="0" xfId="9" applyNumberFormat="1" applyFont="1" applyFill="1" applyAlignment="1">
      <alignment horizontal="center" vertical="center"/>
    </xf>
    <xf numFmtId="0" fontId="43" fillId="0" borderId="0" xfId="9" applyFont="1" applyFill="1" applyAlignment="1">
      <alignment horizontal="center" vertical="center"/>
    </xf>
    <xf numFmtId="0" fontId="39" fillId="0" borderId="0" xfId="9" applyFont="1" applyFill="1" applyAlignment="1">
      <alignment horizontal="center" vertical="center"/>
    </xf>
    <xf numFmtId="0" fontId="17" fillId="2" borderId="0" xfId="7" applyFont="1" applyFill="1" applyAlignment="1">
      <alignment horizontal="center" vertical="center"/>
    </xf>
    <xf numFmtId="0" fontId="5" fillId="2" borderId="0" xfId="7" applyFont="1" applyFill="1" applyAlignment="1">
      <alignment horizontal="left" vertical="center"/>
    </xf>
    <xf numFmtId="0" fontId="5" fillId="2" borderId="0" xfId="7" applyFont="1" applyFill="1" applyBorder="1" applyAlignment="1">
      <alignment horizontal="left" vertical="center"/>
    </xf>
    <xf numFmtId="177" fontId="17" fillId="2" borderId="0" xfId="7" applyNumberFormat="1" applyFont="1" applyFill="1" applyBorder="1" applyAlignment="1">
      <alignment horizontal="center" vertical="center"/>
    </xf>
    <xf numFmtId="176" fontId="17" fillId="2" borderId="0" xfId="7" applyNumberFormat="1" applyFont="1" applyFill="1" applyBorder="1" applyAlignment="1">
      <alignment horizontal="center" vertical="center"/>
    </xf>
    <xf numFmtId="176" fontId="49" fillId="2" borderId="0" xfId="1" applyNumberFormat="1" applyFont="1" applyFill="1" applyBorder="1" applyAlignment="1">
      <alignment horizontal="center" vertical="center"/>
    </xf>
    <xf numFmtId="0" fontId="2" fillId="2" borderId="0" xfId="5" applyFont="1" applyFill="1" applyAlignment="1">
      <alignment horizontal="center" vertical="center"/>
    </xf>
    <xf numFmtId="0" fontId="4" fillId="2" borderId="0" xfId="5" applyFont="1" applyFill="1" applyAlignment="1">
      <alignment horizontal="center" vertical="center"/>
    </xf>
    <xf numFmtId="0" fontId="5" fillId="2" borderId="0" xfId="7" applyFont="1" applyFill="1" applyAlignment="1">
      <alignment horizontal="left" vertical="center"/>
    </xf>
    <xf numFmtId="0" fontId="17" fillId="2" borderId="0" xfId="7" applyFont="1" applyFill="1" applyBorder="1" applyAlignment="1">
      <alignment horizontal="center" vertical="center" wrapText="1"/>
    </xf>
    <xf numFmtId="0" fontId="5" fillId="2" borderId="0" xfId="7" applyFont="1" applyFill="1" applyBorder="1" applyAlignment="1">
      <alignment horizontal="left" vertical="center" wrapText="1"/>
    </xf>
    <xf numFmtId="0" fontId="5" fillId="2" borderId="0" xfId="7" applyFont="1" applyFill="1" applyBorder="1" applyAlignment="1">
      <alignment horizontal="left" vertical="center" wrapText="1"/>
    </xf>
    <xf numFmtId="0" fontId="35" fillId="2" borderId="0" xfId="8" applyFont="1" applyFill="1" applyAlignment="1">
      <alignment horizontal="left" vertical="center"/>
    </xf>
    <xf numFmtId="0" fontId="5" fillId="2" borderId="0" xfId="5" applyFont="1" applyFill="1" applyBorder="1" applyAlignment="1">
      <alignment horizontal="left" vertical="center"/>
    </xf>
    <xf numFmtId="177" fontId="2" fillId="2" borderId="0" xfId="5" applyNumberFormat="1" applyFont="1" applyFill="1" applyBorder="1" applyAlignment="1">
      <alignment horizontal="center" vertical="center"/>
    </xf>
    <xf numFmtId="176" fontId="2" fillId="2" borderId="0" xfId="5" applyNumberFormat="1" applyFont="1" applyFill="1" applyBorder="1" applyAlignment="1">
      <alignment horizontal="center" vertical="center"/>
    </xf>
    <xf numFmtId="0" fontId="24" fillId="2" borderId="0" xfId="1" applyFont="1" applyFill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36" fillId="2" borderId="0" xfId="1" applyFont="1" applyFill="1" applyAlignment="1">
      <alignment horizontal="center" vertical="center" wrapText="1"/>
    </xf>
    <xf numFmtId="0" fontId="33" fillId="2" borderId="0" xfId="1" applyFont="1" applyFill="1" applyAlignment="1">
      <alignment horizontal="center" vertical="center"/>
    </xf>
    <xf numFmtId="0" fontId="11" fillId="2" borderId="0" xfId="1" applyFont="1" applyFill="1" applyAlignment="1">
      <alignment horizontal="center" vertical="center"/>
    </xf>
    <xf numFmtId="177" fontId="2" fillId="2" borderId="0" xfId="5" applyNumberFormat="1" applyFont="1" applyFill="1" applyAlignment="1">
      <alignment horizontal="center" vertical="center"/>
    </xf>
    <xf numFmtId="176" fontId="19" fillId="2" borderId="0" xfId="5" applyNumberFormat="1" applyFont="1" applyFill="1" applyBorder="1" applyAlignment="1">
      <alignment horizontal="center" vertical="center"/>
    </xf>
    <xf numFmtId="177" fontId="23" fillId="2" borderId="0" xfId="5" applyNumberFormat="1" applyFont="1" applyFill="1" applyBorder="1" applyAlignment="1">
      <alignment horizontal="center" vertical="center"/>
    </xf>
    <xf numFmtId="0" fontId="17" fillId="2" borderId="0" xfId="1" applyFont="1" applyFill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0" xfId="1" applyFont="1" applyFill="1" applyAlignment="1">
      <alignment horizontal="center" vertical="center"/>
    </xf>
    <xf numFmtId="0" fontId="1" fillId="2" borderId="0" xfId="1" applyFont="1" applyFill="1" applyAlignment="1">
      <alignment horizontal="center" vertical="center"/>
    </xf>
    <xf numFmtId="0" fontId="1" fillId="2" borderId="0" xfId="1" applyFont="1" applyFill="1" applyAlignment="1">
      <alignment vertical="center"/>
    </xf>
    <xf numFmtId="177" fontId="2" fillId="2" borderId="0" xfId="1" applyNumberFormat="1" applyFont="1" applyFill="1" applyAlignment="1">
      <alignment horizontal="center" vertical="center"/>
    </xf>
    <xf numFmtId="14" fontId="23" fillId="2" borderId="0" xfId="5" applyNumberFormat="1" applyFont="1" applyFill="1" applyBorder="1" applyAlignment="1">
      <alignment horizontal="center" vertical="center"/>
    </xf>
    <xf numFmtId="31" fontId="2" fillId="2" borderId="0" xfId="1" applyNumberFormat="1" applyFont="1" applyFill="1" applyAlignment="1">
      <alignment horizontal="center" vertical="center"/>
    </xf>
    <xf numFmtId="0" fontId="17" fillId="2" borderId="0" xfId="1" applyFont="1" applyFill="1" applyAlignment="1">
      <alignment horizontal="center" vertical="center"/>
    </xf>
    <xf numFmtId="177" fontId="23" fillId="2" borderId="0" xfId="5" applyNumberFormat="1" applyFont="1" applyFill="1" applyBorder="1" applyAlignment="1">
      <alignment horizontal="center" vertical="center"/>
    </xf>
    <xf numFmtId="49" fontId="18" fillId="2" borderId="0" xfId="1" applyNumberFormat="1" applyFont="1" applyFill="1" applyBorder="1" applyAlignment="1">
      <alignment horizontal="left" vertical="center"/>
    </xf>
    <xf numFmtId="49" fontId="5" fillId="2" borderId="0" xfId="1" applyNumberFormat="1" applyFont="1" applyFill="1" applyBorder="1" applyAlignment="1">
      <alignment horizontal="left" vertical="center"/>
    </xf>
    <xf numFmtId="49" fontId="5" fillId="2" borderId="0" xfId="1" applyNumberFormat="1" applyFont="1" applyFill="1" applyBorder="1" applyAlignment="1">
      <alignment horizontal="center" vertical="center"/>
    </xf>
    <xf numFmtId="49" fontId="18" fillId="2" borderId="0" xfId="1" applyNumberFormat="1" applyFont="1" applyFill="1" applyAlignment="1">
      <alignment horizontal="center" vertical="center"/>
    </xf>
    <xf numFmtId="49" fontId="48" fillId="2" borderId="0" xfId="1" applyNumberFormat="1" applyFont="1" applyFill="1" applyAlignment="1">
      <alignment horizontal="center" vertical="center"/>
    </xf>
    <xf numFmtId="176" fontId="2" fillId="2" borderId="0" xfId="1" applyNumberFormat="1" applyFont="1" applyFill="1" applyAlignment="1">
      <alignment horizontal="center" vertical="center"/>
    </xf>
    <xf numFmtId="177" fontId="4" fillId="2" borderId="0" xfId="1" applyNumberFormat="1" applyFont="1" applyFill="1" applyAlignment="1">
      <alignment horizontal="center" vertical="center"/>
    </xf>
    <xf numFmtId="176" fontId="4" fillId="2" borderId="0" xfId="1" applyNumberFormat="1" applyFont="1" applyFill="1" applyAlignment="1">
      <alignment horizontal="center" vertical="center"/>
    </xf>
    <xf numFmtId="0" fontId="5" fillId="2" borderId="2" xfId="1" applyFont="1" applyFill="1" applyBorder="1" applyAlignment="1">
      <alignment horizontal="center" vertical="center" wrapText="1"/>
    </xf>
    <xf numFmtId="0" fontId="12" fillId="2" borderId="2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177" fontId="5" fillId="2" borderId="1" xfId="1" applyNumberFormat="1" applyFont="1" applyFill="1" applyBorder="1" applyAlignment="1">
      <alignment horizontal="center" vertical="center" wrapText="1"/>
    </xf>
    <xf numFmtId="176" fontId="5" fillId="2" borderId="1" xfId="1" applyNumberFormat="1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center" vertical="center" wrapText="1"/>
    </xf>
    <xf numFmtId="0" fontId="5" fillId="2" borderId="6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 wrapText="1"/>
    </xf>
    <xf numFmtId="0" fontId="4" fillId="2" borderId="0" xfId="1" applyFont="1" applyFill="1" applyAlignment="1">
      <alignment horizontal="center" vertical="center" wrapText="1"/>
    </xf>
    <xf numFmtId="0" fontId="5" fillId="2" borderId="8" xfId="1" applyFont="1" applyFill="1" applyBorder="1" applyAlignment="1">
      <alignment horizontal="center" vertical="center" wrapText="1"/>
    </xf>
    <xf numFmtId="0" fontId="12" fillId="2" borderId="8" xfId="1" applyFont="1" applyFill="1" applyBorder="1" applyAlignment="1">
      <alignment horizontal="center" vertical="center" wrapText="1"/>
    </xf>
    <xf numFmtId="177" fontId="5" fillId="2" borderId="2" xfId="1" applyNumberFormat="1" applyFont="1" applyFill="1" applyBorder="1" applyAlignment="1">
      <alignment horizontal="center" vertical="center" wrapText="1"/>
    </xf>
    <xf numFmtId="0" fontId="12" fillId="2" borderId="7" xfId="1" applyFont="1" applyFill="1" applyBorder="1" applyAlignment="1">
      <alignment horizontal="center" vertical="center" wrapText="1"/>
    </xf>
    <xf numFmtId="0" fontId="12" fillId="2" borderId="5" xfId="1" applyFont="1" applyFill="1" applyBorder="1" applyAlignment="1">
      <alignment horizontal="center" vertical="center" wrapText="1"/>
    </xf>
    <xf numFmtId="0" fontId="12" fillId="2" borderId="1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12" fillId="2" borderId="4" xfId="1" applyFont="1" applyFill="1" applyBorder="1" applyAlignment="1">
      <alignment horizontal="center" vertical="center" wrapText="1"/>
    </xf>
    <xf numFmtId="177" fontId="5" fillId="2" borderId="4" xfId="1" applyNumberFormat="1" applyFont="1" applyFill="1" applyBorder="1" applyAlignment="1">
      <alignment horizontal="center" vertical="center" wrapText="1"/>
    </xf>
    <xf numFmtId="0" fontId="45" fillId="2" borderId="0" xfId="1" applyFont="1" applyFill="1" applyAlignment="1">
      <alignment horizontal="center" vertical="center" wrapText="1"/>
    </xf>
    <xf numFmtId="187" fontId="13" fillId="2" borderId="1" xfId="3" applyNumberFormat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14" fillId="2" borderId="1" xfId="3" applyFont="1" applyFill="1" applyBorder="1" applyAlignment="1">
      <alignment horizontal="center" vertical="center"/>
    </xf>
    <xf numFmtId="188" fontId="50" fillId="2" borderId="2" xfId="12" applyNumberFormat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 wrapText="1"/>
    </xf>
    <xf numFmtId="183" fontId="14" fillId="2" borderId="1" xfId="3" applyNumberFormat="1" applyFont="1" applyFill="1" applyBorder="1" applyAlignment="1">
      <alignment horizontal="center" vertical="center" wrapText="1"/>
    </xf>
    <xf numFmtId="178" fontId="14" fillId="2" borderId="1" xfId="3" applyNumberFormat="1" applyFont="1" applyFill="1" applyBorder="1" applyAlignment="1">
      <alignment horizontal="center" vertical="center" wrapText="1"/>
    </xf>
    <xf numFmtId="178" fontId="13" fillId="2" borderId="1" xfId="3" applyNumberFormat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  <xf numFmtId="192" fontId="4" fillId="2" borderId="0" xfId="1" applyNumberFormat="1" applyFont="1" applyFill="1" applyAlignment="1">
      <alignment horizontal="center" vertical="center" wrapText="1"/>
    </xf>
    <xf numFmtId="196" fontId="4" fillId="2" borderId="0" xfId="1" applyNumberFormat="1" applyFont="1" applyFill="1" applyAlignment="1">
      <alignment horizontal="center" vertical="center" wrapText="1"/>
    </xf>
    <xf numFmtId="0" fontId="12" fillId="2" borderId="1" xfId="1" applyFont="1" applyFill="1" applyBorder="1" applyAlignment="1">
      <alignment vertical="center" wrapText="1"/>
    </xf>
    <xf numFmtId="178" fontId="14" fillId="2" borderId="2" xfId="3" applyNumberFormat="1" applyFont="1" applyFill="1" applyBorder="1" applyAlignment="1">
      <alignment horizontal="center" vertical="center" wrapText="1"/>
    </xf>
    <xf numFmtId="0" fontId="4" fillId="2" borderId="0" xfId="1" applyFont="1" applyFill="1" applyBorder="1" applyAlignment="1">
      <alignment horizontal="center" vertical="center" wrapText="1"/>
    </xf>
    <xf numFmtId="187" fontId="5" fillId="2" borderId="1" xfId="3" applyNumberFormat="1" applyFont="1" applyFill="1" applyBorder="1" applyAlignment="1">
      <alignment horizontal="center" vertical="center" wrapText="1"/>
    </xf>
    <xf numFmtId="186" fontId="14" fillId="2" borderId="1" xfId="3" applyNumberFormat="1" applyFont="1" applyFill="1" applyBorder="1" applyAlignment="1">
      <alignment horizontal="center" vertical="center"/>
    </xf>
    <xf numFmtId="186" fontId="5" fillId="2" borderId="1" xfId="4" applyNumberFormat="1" applyFont="1" applyFill="1" applyBorder="1" applyAlignment="1" applyProtection="1">
      <alignment horizontal="center" vertical="center"/>
    </xf>
    <xf numFmtId="188" fontId="50" fillId="2" borderId="1" xfId="12" applyNumberFormat="1" applyFont="1" applyFill="1" applyBorder="1" applyAlignment="1">
      <alignment horizontal="center" vertical="center" wrapText="1"/>
    </xf>
    <xf numFmtId="191" fontId="13" fillId="2" borderId="1" xfId="3" applyNumberFormat="1" applyFont="1" applyFill="1" applyBorder="1" applyAlignment="1">
      <alignment horizontal="center" vertical="center" wrapText="1"/>
    </xf>
    <xf numFmtId="49" fontId="4" fillId="2" borderId="1" xfId="1" applyNumberFormat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181" fontId="5" fillId="2" borderId="1" xfId="2" applyNumberFormat="1" applyFont="1" applyFill="1" applyBorder="1" applyAlignment="1">
      <alignment horizontal="center" vertical="center"/>
    </xf>
    <xf numFmtId="182" fontId="5" fillId="2" borderId="1" xfId="2" applyNumberFormat="1" applyFont="1" applyFill="1" applyBorder="1" applyAlignment="1">
      <alignment horizontal="center" vertical="center"/>
    </xf>
    <xf numFmtId="179" fontId="5" fillId="2" borderId="1" xfId="2" applyNumberFormat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180" fontId="9" fillId="2" borderId="1" xfId="1" applyNumberFormat="1" applyFont="1" applyFill="1" applyBorder="1" applyAlignment="1">
      <alignment horizontal="center" vertical="center"/>
    </xf>
    <xf numFmtId="49" fontId="11" fillId="2" borderId="1" xfId="1" applyNumberFormat="1" applyFont="1" applyFill="1" applyBorder="1" applyAlignment="1">
      <alignment horizontal="center" vertical="center"/>
    </xf>
    <xf numFmtId="0" fontId="47" fillId="2" borderId="1" xfId="1" applyFont="1" applyFill="1" applyBorder="1" applyAlignment="1">
      <alignment horizontal="center" vertical="center"/>
    </xf>
    <xf numFmtId="1" fontId="23" fillId="2" borderId="1" xfId="1" applyNumberFormat="1" applyFont="1" applyFill="1" applyBorder="1" applyAlignment="1">
      <alignment horizontal="center" vertical="center" wrapText="1"/>
    </xf>
    <xf numFmtId="176" fontId="4" fillId="2" borderId="1" xfId="1" applyNumberFormat="1" applyFont="1" applyFill="1" applyBorder="1" applyAlignment="1">
      <alignment horizontal="center" vertical="center"/>
    </xf>
    <xf numFmtId="178" fontId="5" fillId="2" borderId="1" xfId="1" applyNumberFormat="1" applyFont="1" applyFill="1" applyBorder="1" applyAlignment="1">
      <alignment horizontal="center" vertical="center" wrapText="1"/>
    </xf>
    <xf numFmtId="49" fontId="30" fillId="2" borderId="1" xfId="1" applyNumberFormat="1" applyFont="1" applyFill="1" applyBorder="1" applyAlignment="1">
      <alignment horizontal="center" vertical="center"/>
    </xf>
    <xf numFmtId="0" fontId="4" fillId="2" borderId="1" xfId="1" applyNumberFormat="1" applyFont="1" applyFill="1" applyBorder="1" applyAlignment="1">
      <alignment horizontal="center" vertical="center"/>
    </xf>
    <xf numFmtId="0" fontId="29" fillId="2" borderId="1" xfId="1" applyFont="1" applyFill="1" applyBorder="1" applyAlignment="1">
      <alignment horizontal="center" vertical="center"/>
    </xf>
    <xf numFmtId="178" fontId="28" fillId="2" borderId="1" xfId="1" applyNumberFormat="1" applyFont="1" applyFill="1" applyBorder="1" applyAlignment="1">
      <alignment horizontal="center" vertical="center" wrapText="1"/>
    </xf>
    <xf numFmtId="0" fontId="50" fillId="2" borderId="1" xfId="0" applyFont="1" applyFill="1" applyBorder="1" applyAlignment="1">
      <alignment horizontal="center" vertical="center"/>
    </xf>
    <xf numFmtId="0" fontId="51" fillId="2" borderId="1" xfId="0" applyFont="1" applyFill="1" applyBorder="1" applyAlignment="1">
      <alignment horizontal="center" vertical="center"/>
    </xf>
    <xf numFmtId="0" fontId="50" fillId="2" borderId="1" xfId="0" applyFont="1" applyFill="1" applyBorder="1" applyAlignment="1">
      <alignment horizontal="center" vertical="center" wrapText="1"/>
    </xf>
    <xf numFmtId="184" fontId="5" fillId="2" borderId="1" xfId="1" applyNumberFormat="1" applyFont="1" applyFill="1" applyBorder="1" applyAlignment="1">
      <alignment horizontal="center" vertical="center" wrapText="1"/>
    </xf>
    <xf numFmtId="2" fontId="4" fillId="2" borderId="0" xfId="1" applyNumberFormat="1" applyFont="1" applyFill="1" applyAlignment="1">
      <alignment horizontal="center" vertical="center" wrapText="1"/>
    </xf>
    <xf numFmtId="178" fontId="13" fillId="2" borderId="1" xfId="3" applyNumberFormat="1" applyFont="1" applyFill="1" applyBorder="1" applyAlignment="1">
      <alignment horizontal="right" vertical="center" wrapText="1"/>
    </xf>
    <xf numFmtId="178" fontId="4" fillId="2" borderId="8" xfId="1" applyNumberFormat="1" applyFont="1" applyFill="1" applyBorder="1" applyAlignment="1">
      <alignment horizontal="center" vertical="center" wrapText="1"/>
    </xf>
    <xf numFmtId="178" fontId="5" fillId="2" borderId="1" xfId="1" applyNumberFormat="1" applyFont="1" applyFill="1" applyBorder="1" applyAlignment="1">
      <alignment vertical="center" wrapText="1"/>
    </xf>
    <xf numFmtId="178" fontId="5" fillId="2" borderId="1" xfId="2" applyNumberFormat="1" applyFont="1" applyFill="1" applyBorder="1" applyAlignment="1">
      <alignment horizontal="center" vertical="center"/>
    </xf>
    <xf numFmtId="0" fontId="2" fillId="2" borderId="0" xfId="5" applyFont="1" applyFill="1" applyAlignment="1">
      <alignment horizontal="left" vertical="center"/>
    </xf>
    <xf numFmtId="0" fontId="5" fillId="2" borderId="0" xfId="7" applyFont="1" applyFill="1" applyAlignment="1">
      <alignment horizontal="left"/>
    </xf>
    <xf numFmtId="0" fontId="5" fillId="2" borderId="0" xfId="7" applyFont="1" applyFill="1" applyBorder="1" applyAlignment="1"/>
    <xf numFmtId="0" fontId="17" fillId="2" borderId="0" xfId="7" applyFont="1" applyFill="1" applyBorder="1" applyAlignment="1"/>
    <xf numFmtId="177" fontId="17" fillId="2" borderId="0" xfId="7" applyNumberFormat="1" applyFont="1" applyFill="1" applyBorder="1" applyAlignment="1"/>
    <xf numFmtId="176" fontId="17" fillId="2" borderId="0" xfId="7" applyNumberFormat="1" applyFont="1" applyFill="1" applyBorder="1" applyAlignment="1"/>
    <xf numFmtId="176" fontId="2" fillId="2" borderId="0" xfId="1" applyNumberFormat="1" applyFont="1" applyFill="1" applyBorder="1"/>
    <xf numFmtId="0" fontId="2" fillId="2" borderId="0" xfId="5" applyFont="1" applyFill="1" applyAlignment="1">
      <alignment vertical="center"/>
    </xf>
    <xf numFmtId="0" fontId="5" fillId="2" borderId="0" xfId="5" applyFont="1" applyFill="1" applyAlignment="1">
      <alignment vertical="center"/>
    </xf>
    <xf numFmtId="0" fontId="5" fillId="2" borderId="0" xfId="7" applyFont="1" applyFill="1" applyAlignment="1">
      <alignment horizontal="center"/>
    </xf>
    <xf numFmtId="0" fontId="5" fillId="2" borderId="0" xfId="7" applyFont="1" applyFill="1" applyBorder="1" applyAlignment="1">
      <alignment horizontal="left" vertical="center"/>
    </xf>
    <xf numFmtId="0" fontId="5" fillId="2" borderId="0" xfId="5" applyFont="1" applyFill="1" applyBorder="1" applyAlignment="1">
      <alignment vertical="center"/>
    </xf>
    <xf numFmtId="0" fontId="2" fillId="2" borderId="0" xfId="5" applyFont="1" applyFill="1" applyBorder="1" applyAlignment="1">
      <alignment vertical="center"/>
    </xf>
    <xf numFmtId="177" fontId="2" fillId="2" borderId="0" xfId="5" applyNumberFormat="1" applyFont="1" applyFill="1" applyBorder="1" applyAlignment="1">
      <alignment vertical="center"/>
    </xf>
    <xf numFmtId="176" fontId="2" fillId="2" borderId="0" xfId="5" applyNumberFormat="1" applyFont="1" applyFill="1" applyBorder="1" applyAlignment="1">
      <alignment vertical="center"/>
    </xf>
    <xf numFmtId="0" fontId="26" fillId="2" borderId="0" xfId="1" applyFont="1" applyFill="1" applyAlignment="1">
      <alignment horizontal="center" vertical="center"/>
    </xf>
    <xf numFmtId="0" fontId="2" fillId="2" borderId="0" xfId="1" applyFont="1" applyFill="1"/>
    <xf numFmtId="0" fontId="24" fillId="2" borderId="0" xfId="1" applyFont="1" applyFill="1" applyAlignment="1">
      <alignment horizontal="left"/>
    </xf>
    <xf numFmtId="0" fontId="25" fillId="2" borderId="0" xfId="1" applyFont="1" applyFill="1"/>
    <xf numFmtId="177" fontId="2" fillId="2" borderId="0" xfId="5" applyNumberFormat="1" applyFont="1" applyFill="1" applyAlignment="1">
      <alignment vertical="center"/>
    </xf>
    <xf numFmtId="176" fontId="2" fillId="2" borderId="0" xfId="1" applyNumberFormat="1" applyFont="1" applyFill="1"/>
    <xf numFmtId="176" fontId="23" fillId="2" borderId="0" xfId="5" applyNumberFormat="1" applyFont="1" applyFill="1" applyBorder="1" applyAlignment="1">
      <alignment horizontal="right" vertical="center"/>
    </xf>
    <xf numFmtId="177" fontId="2" fillId="2" borderId="0" xfId="6" applyNumberFormat="1" applyFont="1" applyFill="1" applyBorder="1" applyAlignment="1" applyProtection="1">
      <alignment horizontal="left"/>
    </xf>
    <xf numFmtId="177" fontId="2" fillId="2" borderId="0" xfId="6" applyNumberFormat="1" applyFont="1" applyFill="1" applyBorder="1" applyAlignment="1" applyProtection="1">
      <alignment horizontal="left"/>
    </xf>
    <xf numFmtId="0" fontId="24" fillId="2" borderId="0" xfId="1" applyFont="1" applyFill="1" applyAlignment="1"/>
    <xf numFmtId="0" fontId="12" fillId="2" borderId="0" xfId="1" applyFont="1" applyFill="1"/>
    <xf numFmtId="0" fontId="4" fillId="2" borderId="0" xfId="1" applyFont="1" applyFill="1"/>
    <xf numFmtId="0" fontId="2" fillId="2" borderId="0" xfId="1" applyFont="1" applyFill="1" applyAlignment="1">
      <alignment horizontal="left"/>
    </xf>
    <xf numFmtId="177" fontId="2" fillId="2" borderId="0" xfId="1" applyNumberFormat="1" applyFont="1" applyFill="1"/>
    <xf numFmtId="14" fontId="21" fillId="2" borderId="0" xfId="3" applyNumberFormat="1" applyFont="1" applyFill="1" applyBorder="1" applyAlignment="1">
      <alignment horizontal="left" vertical="center" wrapText="1"/>
    </xf>
    <xf numFmtId="14" fontId="21" fillId="2" borderId="0" xfId="3" applyNumberFormat="1" applyFont="1" applyFill="1" applyBorder="1" applyAlignment="1">
      <alignment horizontal="left" vertical="center" wrapText="1"/>
    </xf>
    <xf numFmtId="0" fontId="12" fillId="2" borderId="0" xfId="1" applyFont="1" applyFill="1" applyAlignment="1">
      <alignment horizontal="left"/>
    </xf>
    <xf numFmtId="0" fontId="4" fillId="2" borderId="0" xfId="1" applyFont="1" applyFill="1" applyAlignment="1">
      <alignment horizontal="left"/>
    </xf>
    <xf numFmtId="0" fontId="17" fillId="2" borderId="0" xfId="1" applyFont="1" applyFill="1"/>
    <xf numFmtId="0" fontId="19" fillId="2" borderId="0" xfId="1" applyFont="1" applyFill="1" applyBorder="1" applyAlignment="1">
      <alignment horizontal="right"/>
    </xf>
    <xf numFmtId="0" fontId="2" fillId="2" borderId="0" xfId="1" applyFont="1" applyFill="1" applyBorder="1"/>
    <xf numFmtId="49" fontId="5" fillId="2" borderId="0" xfId="1" applyNumberFormat="1" applyFont="1" applyFill="1" applyBorder="1" applyAlignment="1">
      <alignment horizontal="left"/>
    </xf>
    <xf numFmtId="49" fontId="18" fillId="2" borderId="0" xfId="1" applyNumberFormat="1" applyFont="1" applyFill="1" applyAlignment="1">
      <alignment horizontal="center"/>
    </xf>
    <xf numFmtId="0" fontId="17" fillId="2" borderId="0" xfId="1" applyFont="1" applyFill="1" applyBorder="1"/>
    <xf numFmtId="181" fontId="18" fillId="2" borderId="0" xfId="2" applyNumberFormat="1" applyFont="1" applyFill="1" applyBorder="1" applyAlignment="1">
      <alignment horizontal="center" vertical="center"/>
    </xf>
    <xf numFmtId="176" fontId="2" fillId="2" borderId="0" xfId="1" applyNumberFormat="1" applyFont="1" applyFill="1" applyAlignment="1">
      <alignment horizontal="center"/>
    </xf>
    <xf numFmtId="177" fontId="2" fillId="2" borderId="0" xfId="1" applyNumberFormat="1" applyFont="1" applyFill="1" applyAlignment="1">
      <alignment horizontal="left"/>
    </xf>
    <xf numFmtId="176" fontId="2" fillId="2" borderId="0" xfId="1" applyNumberFormat="1" applyFont="1" applyFill="1" applyAlignment="1">
      <alignment horizontal="left"/>
    </xf>
    <xf numFmtId="176" fontId="17" fillId="2" borderId="0" xfId="1" applyNumberFormat="1" applyFont="1" applyFill="1"/>
    <xf numFmtId="195" fontId="13" fillId="2" borderId="1" xfId="3" applyNumberFormat="1" applyFont="1" applyFill="1" applyBorder="1" applyAlignment="1">
      <alignment horizontal="center" vertical="center" wrapText="1"/>
    </xf>
    <xf numFmtId="193" fontId="13" fillId="2" borderId="1" xfId="3" applyNumberFormat="1" applyFont="1" applyFill="1" applyBorder="1" applyAlignment="1">
      <alignment horizontal="center" vertical="center" wrapText="1"/>
    </xf>
    <xf numFmtId="195" fontId="13" fillId="2" borderId="2" xfId="3" applyNumberFormat="1" applyFont="1" applyFill="1" applyBorder="1" applyAlignment="1">
      <alignment horizontal="center" vertical="center" wrapText="1"/>
    </xf>
    <xf numFmtId="187" fontId="13" fillId="2" borderId="2" xfId="3" applyNumberFormat="1" applyFont="1" applyFill="1" applyBorder="1" applyAlignment="1">
      <alignment horizontal="center" vertical="center" wrapText="1"/>
    </xf>
    <xf numFmtId="195" fontId="13" fillId="2" borderId="4" xfId="3" applyNumberFormat="1" applyFont="1" applyFill="1" applyBorder="1" applyAlignment="1">
      <alignment horizontal="center" vertical="center" wrapText="1"/>
    </xf>
    <xf numFmtId="187" fontId="13" fillId="2" borderId="4" xfId="3" applyNumberFormat="1" applyFont="1" applyFill="1" applyBorder="1" applyAlignment="1">
      <alignment horizontal="center" vertical="center" wrapText="1"/>
    </xf>
    <xf numFmtId="195" fontId="5" fillId="2" borderId="1" xfId="1" applyNumberFormat="1" applyFont="1" applyFill="1" applyBorder="1" applyAlignment="1">
      <alignment horizontal="left" vertical="center" wrapText="1"/>
    </xf>
    <xf numFmtId="195" fontId="13" fillId="2" borderId="1" xfId="3" applyNumberFormat="1" applyFont="1" applyFill="1" applyBorder="1" applyAlignment="1">
      <alignment vertical="center" wrapText="1"/>
    </xf>
    <xf numFmtId="0" fontId="4" fillId="2" borderId="2" xfId="1" applyFont="1" applyFill="1" applyBorder="1" applyAlignment="1">
      <alignment horizontal="center" vertical="center" wrapText="1"/>
    </xf>
    <xf numFmtId="183" fontId="5" fillId="2" borderId="2" xfId="1" applyNumberFormat="1" applyFont="1" applyFill="1" applyBorder="1" applyAlignment="1">
      <alignment horizontal="center" vertical="center" wrapText="1"/>
    </xf>
    <xf numFmtId="181" fontId="5" fillId="2" borderId="1" xfId="2" applyNumberFormat="1" applyFont="1" applyFill="1" applyBorder="1" applyAlignment="1">
      <alignment horizontal="right" vertical="center"/>
    </xf>
    <xf numFmtId="182" fontId="5" fillId="2" borderId="1" xfId="2" applyNumberFormat="1" applyFont="1" applyFill="1" applyBorder="1" applyAlignment="1">
      <alignment horizontal="right" vertical="center"/>
    </xf>
    <xf numFmtId="195" fontId="5" fillId="2" borderId="1" xfId="2" applyNumberFormat="1" applyFont="1" applyFill="1" applyBorder="1" applyAlignment="1">
      <alignment horizontal="right" vertical="center"/>
    </xf>
    <xf numFmtId="195" fontId="13" fillId="2" borderId="4" xfId="3" applyNumberFormat="1" applyFont="1" applyFill="1" applyBorder="1" applyAlignment="1">
      <alignment vertical="center" wrapText="1"/>
    </xf>
    <xf numFmtId="0" fontId="2" fillId="2" borderId="1" xfId="1" applyFont="1" applyFill="1" applyBorder="1" applyAlignment="1">
      <alignment vertical="center"/>
    </xf>
    <xf numFmtId="1" fontId="47" fillId="2" borderId="1" xfId="1" applyNumberFormat="1" applyFont="1" applyFill="1" applyBorder="1" applyAlignment="1">
      <alignment horizontal="center" vertical="center"/>
    </xf>
    <xf numFmtId="177" fontId="4" fillId="2" borderId="1" xfId="1" applyNumberFormat="1" applyFont="1" applyFill="1" applyBorder="1" applyAlignment="1">
      <alignment horizontal="center" vertical="center"/>
    </xf>
    <xf numFmtId="0" fontId="4" fillId="2" borderId="0" xfId="1" applyFont="1" applyFill="1" applyAlignment="1">
      <alignment vertical="center"/>
    </xf>
    <xf numFmtId="0" fontId="2" fillId="2" borderId="1" xfId="1" applyFont="1" applyFill="1" applyBorder="1"/>
    <xf numFmtId="49" fontId="9" fillId="2" borderId="1" xfId="1" applyNumberFormat="1" applyFont="1" applyFill="1" applyBorder="1" applyAlignment="1">
      <alignment horizontal="left" vertical="center"/>
    </xf>
    <xf numFmtId="0" fontId="4" fillId="2" borderId="1" xfId="1" applyFont="1" applyFill="1" applyBorder="1"/>
    <xf numFmtId="49" fontId="2" fillId="2" borderId="1" xfId="1" applyNumberFormat="1" applyFont="1" applyFill="1" applyBorder="1" applyAlignment="1">
      <alignment horizontal="center"/>
    </xf>
    <xf numFmtId="0" fontId="8" fillId="2" borderId="1" xfId="1" applyFont="1" applyFill="1" applyBorder="1" applyAlignment="1">
      <alignment horizontal="center"/>
    </xf>
    <xf numFmtId="178" fontId="6" fillId="2" borderId="1" xfId="1" applyNumberFormat="1" applyFont="1" applyFill="1" applyBorder="1" applyAlignment="1">
      <alignment vertical="center" wrapText="1"/>
    </xf>
    <xf numFmtId="0" fontId="4" fillId="2" borderId="1" xfId="1" applyFont="1" applyFill="1" applyBorder="1" applyAlignment="1">
      <alignment horizontal="center"/>
    </xf>
    <xf numFmtId="176" fontId="54" fillId="3" borderId="0" xfId="5" applyNumberFormat="1" applyFont="1" applyFill="1" applyBorder="1" applyAlignment="1">
      <alignment vertical="center"/>
    </xf>
    <xf numFmtId="0" fontId="23" fillId="3" borderId="0" xfId="5" applyFont="1" applyFill="1" applyAlignment="1">
      <alignment vertical="center"/>
    </xf>
  </cellXfs>
  <cellStyles count="13">
    <cellStyle name="?" xfId="4"/>
    <cellStyle name="0,0_x000a__x000a_NA_x000a__x000a_" xfId="2"/>
    <cellStyle name="0,0_x000d__x000a_NA_x000d__x000a_ 2" xfId="9"/>
    <cellStyle name="常规" xfId="0" builtinId="0"/>
    <cellStyle name="常规 3" xfId="11"/>
    <cellStyle name="常规 7" xfId="6"/>
    <cellStyle name="常规 8" xfId="5"/>
    <cellStyle name="常规_2008-5-29出口资料(N46&amp;GM10)" xfId="3"/>
    <cellStyle name="超链接 3" xfId="8"/>
    <cellStyle name="千位分隔" xfId="12" builtinId="3"/>
    <cellStyle name="千位分隔 2" xfId="10"/>
    <cellStyle name="一般_彩晶050218" xfId="1"/>
    <cellStyle name="一般_合同電子檔" xfId="7"/>
  </cellStyles>
  <dxfs count="8">
    <dxf>
      <numFmt numFmtId="197" formatCode="\-"/>
    </dxf>
    <dxf>
      <numFmt numFmtId="197" formatCode="\-"/>
    </dxf>
    <dxf>
      <numFmt numFmtId="197" formatCode="\-"/>
    </dxf>
    <dxf>
      <font>
        <b/>
        <i val="0"/>
      </font>
      <numFmt numFmtId="177" formatCode="0.00_);[Red]\(0.00\)"/>
    </dxf>
    <dxf>
      <font>
        <b/>
        <i val="0"/>
      </font>
      <numFmt numFmtId="177" formatCode="0.00_);[Red]\(0.00\)"/>
    </dxf>
    <dxf>
      <numFmt numFmtId="197" formatCode="\-"/>
    </dxf>
    <dxf>
      <font>
        <b/>
        <i val="0"/>
      </font>
      <numFmt numFmtId="177" formatCode="0.00_);[Red]\(0.00\)"/>
    </dxf>
    <dxf>
      <numFmt numFmtId="197" formatCode="\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225366</xdr:colOff>
      <xdr:row>3</xdr:row>
      <xdr:rowOff>94629</xdr:rowOff>
    </xdr:from>
    <xdr:to>
      <xdr:col>15</xdr:col>
      <xdr:colOff>282335</xdr:colOff>
      <xdr:row>7</xdr:row>
      <xdr:rowOff>170155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381371">
          <a:off x="11699004" y="929407"/>
          <a:ext cx="1165610" cy="1104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466598</xdr:colOff>
      <xdr:row>2</xdr:row>
      <xdr:rowOff>117890</xdr:rowOff>
    </xdr:from>
    <xdr:ext cx="1199031" cy="1087739"/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07848" y="562390"/>
          <a:ext cx="1199031" cy="1087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36</xdr:row>
      <xdr:rowOff>0</xdr:rowOff>
    </xdr:from>
    <xdr:ext cx="1199031" cy="690563"/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0" y="6334125"/>
          <a:ext cx="1199031" cy="690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653143</xdr:colOff>
      <xdr:row>36</xdr:row>
      <xdr:rowOff>136073</xdr:rowOff>
    </xdr:from>
    <xdr:to>
      <xdr:col>2</xdr:col>
      <xdr:colOff>2081412</xdr:colOff>
      <xdr:row>41</xdr:row>
      <xdr:rowOff>79974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381371">
          <a:off x="3688131" y="7823514"/>
          <a:ext cx="828365" cy="14282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l:028-82285066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AC25"/>
  <sheetViews>
    <sheetView zoomScale="90" zoomScaleNormal="90" zoomScaleSheetLayoutView="100" workbookViewId="0">
      <selection activeCell="I29" sqref="I29"/>
    </sheetView>
  </sheetViews>
  <sheetFormatPr defaultColWidth="7.875" defaultRowHeight="12.75"/>
  <cols>
    <col min="1" max="1" width="4" style="76" customWidth="1"/>
    <col min="2" max="2" width="6" style="76" customWidth="1"/>
    <col min="3" max="3" width="14.625" style="76" customWidth="1"/>
    <col min="4" max="4" width="15.375" style="76" customWidth="1"/>
    <col min="5" max="5" width="5.625" style="76" hidden="1" customWidth="1"/>
    <col min="6" max="6" width="20.75" style="76" customWidth="1"/>
    <col min="7" max="7" width="16.5" style="76" customWidth="1"/>
    <col min="8" max="8" width="15.625" style="76" customWidth="1"/>
    <col min="9" max="9" width="11.75" style="76" customWidth="1"/>
    <col min="10" max="10" width="10.75" style="99" customWidth="1"/>
    <col min="11" max="11" width="12.25" style="100" customWidth="1"/>
    <col min="12" max="12" width="16.5" style="100" customWidth="1"/>
    <col min="13" max="14" width="6.75" style="76" customWidth="1"/>
    <col min="15" max="15" width="6.875" style="76" customWidth="1"/>
    <col min="16" max="16" width="6.75" style="76" customWidth="1"/>
    <col min="17" max="17" width="8.625" style="76" customWidth="1"/>
    <col min="18" max="18" width="7.375" style="76" hidden="1" customWidth="1"/>
    <col min="19" max="20" width="8.875" style="76" hidden="1" customWidth="1"/>
    <col min="21" max="21" width="11" style="76" hidden="1" customWidth="1"/>
    <col min="22" max="22" width="7.875" style="76" hidden="1" customWidth="1"/>
    <col min="23" max="23" width="9.125" style="76" hidden="1" customWidth="1"/>
    <col min="24" max="24" width="11.875" style="76" hidden="1" customWidth="1"/>
    <col min="25" max="25" width="7.875" style="76" hidden="1" customWidth="1"/>
    <col min="26" max="26" width="10.75" style="76" hidden="1" customWidth="1"/>
    <col min="27" max="28" width="7.875" style="76" hidden="1" customWidth="1"/>
    <col min="29" max="29" width="14.625" style="76" hidden="1" customWidth="1"/>
    <col min="30" max="242" width="7.875" style="76" bestFit="1" customWidth="1"/>
    <col min="243" max="16384" width="7.875" style="76"/>
  </cols>
  <sheetData>
    <row r="1" spans="1:29" s="66" customFormat="1" ht="17.25" customHeight="1">
      <c r="A1" s="59"/>
      <c r="B1" s="59"/>
      <c r="C1" s="60" t="s">
        <v>96</v>
      </c>
      <c r="D1" s="60"/>
      <c r="E1" s="60"/>
      <c r="F1" s="60"/>
      <c r="G1" s="60"/>
      <c r="H1" s="61"/>
      <c r="I1" s="61"/>
      <c r="J1" s="62"/>
      <c r="K1" s="63"/>
      <c r="L1" s="64"/>
      <c r="M1" s="65"/>
      <c r="N1" s="65"/>
      <c r="O1" s="65"/>
      <c r="P1" s="65"/>
      <c r="Q1" s="44"/>
    </row>
    <row r="2" spans="1:29" s="66" customFormat="1" ht="17.25" customHeight="1">
      <c r="A2" s="59"/>
      <c r="B2" s="59"/>
      <c r="C2" s="67" t="s">
        <v>97</v>
      </c>
      <c r="D2" s="67"/>
      <c r="E2" s="67"/>
      <c r="F2" s="67"/>
      <c r="G2" s="67"/>
      <c r="H2" s="67"/>
      <c r="I2" s="67"/>
      <c r="J2" s="62"/>
      <c r="K2" s="63"/>
      <c r="L2" s="64"/>
      <c r="M2" s="65"/>
      <c r="N2" s="65"/>
      <c r="O2" s="65"/>
      <c r="P2" s="65"/>
      <c r="Q2" s="44"/>
    </row>
    <row r="3" spans="1:29" s="66" customFormat="1" ht="28.5" customHeight="1">
      <c r="A3" s="68" t="s">
        <v>41</v>
      </c>
      <c r="B3" s="68"/>
      <c r="C3" s="69" t="s">
        <v>109</v>
      </c>
      <c r="D3" s="69"/>
      <c r="E3" s="69"/>
      <c r="F3" s="69"/>
      <c r="G3" s="69"/>
      <c r="H3" s="69"/>
      <c r="I3" s="70"/>
      <c r="J3" s="68"/>
      <c r="K3" s="68"/>
      <c r="L3" s="68"/>
      <c r="M3" s="65"/>
      <c r="N3" s="65"/>
      <c r="O3" s="65"/>
      <c r="P3" s="65"/>
      <c r="Q3" s="44"/>
    </row>
    <row r="4" spans="1:29" s="66" customFormat="1" ht="17.25" customHeight="1">
      <c r="C4" s="71" t="s">
        <v>47</v>
      </c>
      <c r="D4" s="71"/>
      <c r="E4" s="71"/>
      <c r="F4" s="71"/>
      <c r="G4" s="72"/>
      <c r="H4" s="72"/>
      <c r="I4" s="72"/>
      <c r="J4" s="73"/>
      <c r="K4" s="74"/>
      <c r="L4" s="74"/>
      <c r="M4" s="65"/>
      <c r="N4" s="65"/>
      <c r="O4" s="65"/>
      <c r="P4" s="65"/>
      <c r="Q4" s="65"/>
    </row>
    <row r="5" spans="1:29" ht="28.5" customHeight="1">
      <c r="A5" s="75" t="s">
        <v>40</v>
      </c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Y5" s="77" t="s">
        <v>94</v>
      </c>
    </row>
    <row r="6" spans="1:29" ht="20.25" customHeight="1">
      <c r="A6" s="44"/>
      <c r="B6" s="44"/>
      <c r="C6" s="78"/>
      <c r="D6" s="78"/>
      <c r="E6" s="78"/>
      <c r="F6" s="78"/>
      <c r="G6" s="44"/>
      <c r="H6" s="78"/>
      <c r="I6" s="79"/>
      <c r="J6" s="80"/>
      <c r="K6" s="81" t="s">
        <v>39</v>
      </c>
      <c r="L6" s="82" t="s">
        <v>122</v>
      </c>
      <c r="M6" s="82"/>
      <c r="N6" s="78"/>
      <c r="O6" s="78"/>
      <c r="P6" s="78"/>
      <c r="Q6" s="78"/>
      <c r="Y6" s="77" t="s">
        <v>45</v>
      </c>
    </row>
    <row r="7" spans="1:29" ht="20.25" customHeight="1">
      <c r="A7" s="83"/>
      <c r="B7" s="83"/>
      <c r="C7" s="84" t="s">
        <v>38</v>
      </c>
      <c r="D7" s="84"/>
      <c r="E7" s="85"/>
      <c r="F7" s="78"/>
      <c r="G7" s="86" t="s">
        <v>89</v>
      </c>
      <c r="H7" s="87" t="s">
        <v>111</v>
      </c>
      <c r="I7" s="44"/>
      <c r="J7" s="88"/>
      <c r="K7" s="81" t="s">
        <v>37</v>
      </c>
      <c r="L7" s="89">
        <v>43743</v>
      </c>
      <c r="M7" s="44"/>
      <c r="N7" s="44"/>
      <c r="O7" s="44"/>
      <c r="P7" s="44"/>
      <c r="Q7" s="90"/>
      <c r="Y7" s="77" t="s">
        <v>46</v>
      </c>
    </row>
    <row r="8" spans="1:29" ht="20.25" customHeight="1">
      <c r="A8" s="83"/>
      <c r="B8" s="83"/>
      <c r="C8" s="84" t="s">
        <v>36</v>
      </c>
      <c r="D8" s="84"/>
      <c r="E8" s="85"/>
      <c r="F8" s="91" t="s">
        <v>113</v>
      </c>
      <c r="G8" s="86" t="s">
        <v>90</v>
      </c>
      <c r="H8" s="87" t="s">
        <v>106</v>
      </c>
      <c r="I8" s="44"/>
      <c r="J8" s="88"/>
      <c r="K8" s="81" t="s">
        <v>35</v>
      </c>
      <c r="L8" s="92"/>
      <c r="M8" s="44"/>
      <c r="N8" s="44"/>
      <c r="O8" s="44"/>
      <c r="P8" s="44"/>
      <c r="Q8" s="44"/>
    </row>
    <row r="9" spans="1:29" ht="17.25" customHeight="1">
      <c r="A9" s="93"/>
      <c r="B9" s="93"/>
      <c r="C9" s="94" t="s">
        <v>34</v>
      </c>
      <c r="D9" s="94"/>
      <c r="E9" s="95"/>
      <c r="F9" s="96"/>
      <c r="G9" s="97" t="s">
        <v>91</v>
      </c>
      <c r="H9" s="87" t="s">
        <v>112</v>
      </c>
      <c r="I9" s="41"/>
      <c r="J9" s="88"/>
      <c r="K9" s="98"/>
      <c r="L9" s="98"/>
      <c r="M9" s="44"/>
      <c r="N9" s="44"/>
      <c r="O9" s="44"/>
      <c r="P9" s="44"/>
      <c r="Q9" s="44"/>
    </row>
    <row r="10" spans="1:29" ht="12.75" customHeight="1"/>
    <row r="11" spans="1:29" s="109" customFormat="1" ht="18.75" customHeight="1">
      <c r="A11" s="101" t="s">
        <v>23</v>
      </c>
      <c r="B11" s="102" t="s">
        <v>101</v>
      </c>
      <c r="C11" s="101" t="s">
        <v>22</v>
      </c>
      <c r="D11" s="102" t="s">
        <v>84</v>
      </c>
      <c r="E11" s="102" t="s">
        <v>107</v>
      </c>
      <c r="F11" s="101" t="s">
        <v>21</v>
      </c>
      <c r="G11" s="101" t="s">
        <v>105</v>
      </c>
      <c r="H11" s="101" t="s">
        <v>20</v>
      </c>
      <c r="I11" s="103" t="s">
        <v>19</v>
      </c>
      <c r="J11" s="104" t="s">
        <v>18</v>
      </c>
      <c r="K11" s="105" t="s">
        <v>17</v>
      </c>
      <c r="L11" s="105" t="s">
        <v>16</v>
      </c>
      <c r="M11" s="101" t="s">
        <v>15</v>
      </c>
      <c r="N11" s="101" t="s">
        <v>14</v>
      </c>
      <c r="O11" s="102" t="s">
        <v>103</v>
      </c>
      <c r="P11" s="101" t="s">
        <v>13</v>
      </c>
      <c r="Q11" s="101" t="s">
        <v>12</v>
      </c>
      <c r="R11" s="106" t="s">
        <v>11</v>
      </c>
      <c r="S11" s="107"/>
      <c r="T11" s="107"/>
      <c r="U11" s="107"/>
      <c r="V11" s="108"/>
    </row>
    <row r="12" spans="1:29" s="109" customFormat="1" ht="17.25" customHeight="1">
      <c r="A12" s="110"/>
      <c r="B12" s="111"/>
      <c r="C12" s="110"/>
      <c r="D12" s="111"/>
      <c r="E12" s="111"/>
      <c r="F12" s="110"/>
      <c r="G12" s="110"/>
      <c r="H12" s="110"/>
      <c r="I12" s="101" t="s">
        <v>10</v>
      </c>
      <c r="J12" s="112" t="s">
        <v>10</v>
      </c>
      <c r="K12" s="112" t="s">
        <v>9</v>
      </c>
      <c r="L12" s="112" t="s">
        <v>9</v>
      </c>
      <c r="M12" s="110"/>
      <c r="N12" s="110"/>
      <c r="O12" s="110"/>
      <c r="P12" s="110"/>
      <c r="Q12" s="110"/>
      <c r="R12" s="113" t="s">
        <v>42</v>
      </c>
      <c r="S12" s="114"/>
      <c r="T12" s="113" t="s">
        <v>43</v>
      </c>
      <c r="U12" s="114"/>
      <c r="V12" s="115" t="s">
        <v>7</v>
      </c>
    </row>
    <row r="13" spans="1:29" s="109" customFormat="1" ht="17.25" customHeight="1">
      <c r="A13" s="116"/>
      <c r="B13" s="117"/>
      <c r="C13" s="116"/>
      <c r="D13" s="117"/>
      <c r="E13" s="117"/>
      <c r="F13" s="116"/>
      <c r="G13" s="116"/>
      <c r="H13" s="116"/>
      <c r="I13" s="116"/>
      <c r="J13" s="118"/>
      <c r="K13" s="118"/>
      <c r="L13" s="118"/>
      <c r="M13" s="116"/>
      <c r="N13" s="116"/>
      <c r="O13" s="116"/>
      <c r="P13" s="116"/>
      <c r="Q13" s="116"/>
      <c r="R13" s="115" t="s">
        <v>8</v>
      </c>
      <c r="S13" s="115" t="s">
        <v>44</v>
      </c>
      <c r="T13" s="115" t="s">
        <v>8</v>
      </c>
      <c r="U13" s="115" t="s">
        <v>44</v>
      </c>
      <c r="V13" s="115"/>
      <c r="Y13" s="119" t="s">
        <v>85</v>
      </c>
      <c r="Z13" s="119" t="s">
        <v>86</v>
      </c>
      <c r="AA13" s="119" t="s">
        <v>87</v>
      </c>
      <c r="AB13" s="109" t="s">
        <v>92</v>
      </c>
    </row>
    <row r="14" spans="1:29" s="109" customFormat="1" ht="21" customHeight="1">
      <c r="A14" s="120">
        <v>1</v>
      </c>
      <c r="B14" s="120">
        <v>228</v>
      </c>
      <c r="C14" s="121" t="s">
        <v>114</v>
      </c>
      <c r="D14" s="121" t="s">
        <v>120</v>
      </c>
      <c r="E14" s="122" t="s">
        <v>108</v>
      </c>
      <c r="F14" s="121" t="s">
        <v>116</v>
      </c>
      <c r="G14" s="121" t="s">
        <v>117</v>
      </c>
      <c r="H14" s="123">
        <v>38880</v>
      </c>
      <c r="I14" s="42">
        <v>7.8E-2</v>
      </c>
      <c r="J14" s="43">
        <f t="shared" ref="J14:J15" si="0">ROUND(I14*H14,2)</f>
        <v>3032.64</v>
      </c>
      <c r="K14" s="46">
        <f t="shared" ref="K14:K15" si="1">ROUND(H14*Z14,5)</f>
        <v>4.0746200000000004</v>
      </c>
      <c r="L14" s="48">
        <v>78.5</v>
      </c>
      <c r="M14" s="160">
        <v>18</v>
      </c>
      <c r="N14" s="161">
        <v>1</v>
      </c>
      <c r="O14" s="47" t="s">
        <v>121</v>
      </c>
      <c r="P14" s="124" t="s">
        <v>95</v>
      </c>
      <c r="Q14" s="124" t="s">
        <v>6</v>
      </c>
      <c r="R14" s="125">
        <v>18</v>
      </c>
      <c r="S14" s="126">
        <v>2160</v>
      </c>
      <c r="T14" s="126">
        <v>0</v>
      </c>
      <c r="U14" s="126">
        <v>0</v>
      </c>
      <c r="V14" s="127" t="s">
        <v>93</v>
      </c>
      <c r="W14" s="128">
        <f t="shared" ref="W14:W15" si="2">(R14*S14)+(T14*U14)</f>
        <v>38880</v>
      </c>
      <c r="X14" s="109" t="b">
        <f t="shared" ref="X14:X15" si="3">W14=H14</f>
        <v>1</v>
      </c>
      <c r="Z14" s="109">
        <v>1.048E-4</v>
      </c>
      <c r="AB14" s="129">
        <f t="shared" ref="AB14:AB15" si="4">L14-K14</f>
        <v>74.425380000000004</v>
      </c>
      <c r="AC14" s="130"/>
    </row>
    <row r="15" spans="1:29" s="109" customFormat="1" ht="21" customHeight="1">
      <c r="A15" s="120">
        <v>2</v>
      </c>
      <c r="B15" s="120">
        <v>230</v>
      </c>
      <c r="C15" s="121" t="s">
        <v>114</v>
      </c>
      <c r="D15" s="121" t="s">
        <v>120</v>
      </c>
      <c r="E15" s="122" t="s">
        <v>108</v>
      </c>
      <c r="F15" s="121" t="s">
        <v>118</v>
      </c>
      <c r="G15" s="121" t="s">
        <v>119</v>
      </c>
      <c r="H15" s="123">
        <v>38880</v>
      </c>
      <c r="I15" s="42">
        <v>7.8E-2</v>
      </c>
      <c r="J15" s="43">
        <f t="shared" si="0"/>
        <v>3032.64</v>
      </c>
      <c r="K15" s="46">
        <f t="shared" si="1"/>
        <v>4.3662200000000002</v>
      </c>
      <c r="L15" s="49"/>
      <c r="M15" s="160">
        <v>18</v>
      </c>
      <c r="N15" s="161"/>
      <c r="O15" s="47"/>
      <c r="P15" s="124" t="s">
        <v>95</v>
      </c>
      <c r="Q15" s="124" t="s">
        <v>6</v>
      </c>
      <c r="R15" s="125">
        <v>18</v>
      </c>
      <c r="S15" s="126">
        <v>2160</v>
      </c>
      <c r="T15" s="126">
        <v>0</v>
      </c>
      <c r="U15" s="126">
        <v>0</v>
      </c>
      <c r="V15" s="127" t="s">
        <v>93</v>
      </c>
      <c r="W15" s="128">
        <f t="shared" si="2"/>
        <v>38880</v>
      </c>
      <c r="X15" s="109" t="b">
        <f t="shared" si="3"/>
        <v>1</v>
      </c>
      <c r="Z15" s="109">
        <v>1.1230000000000001E-4</v>
      </c>
      <c r="AB15" s="129">
        <f t="shared" si="4"/>
        <v>-4.3662200000000002</v>
      </c>
    </row>
    <row r="16" spans="1:29" s="109" customFormat="1" ht="21" customHeight="1">
      <c r="A16" s="134"/>
      <c r="B16" s="120"/>
      <c r="C16" s="135"/>
      <c r="D16" s="122"/>
      <c r="E16" s="122"/>
      <c r="F16" s="136"/>
      <c r="G16" s="136"/>
      <c r="H16" s="137"/>
      <c r="I16" s="42"/>
      <c r="J16" s="45"/>
      <c r="K16" s="46"/>
      <c r="L16" s="46"/>
      <c r="M16" s="127"/>
      <c r="N16" s="150"/>
      <c r="O16" s="103"/>
      <c r="P16" s="103"/>
      <c r="Q16" s="103"/>
      <c r="R16" s="138"/>
      <c r="S16" s="126"/>
      <c r="T16" s="126"/>
      <c r="U16" s="132"/>
      <c r="V16" s="127"/>
      <c r="W16" s="133"/>
      <c r="AB16" s="129"/>
      <c r="AC16" s="130"/>
    </row>
    <row r="17" spans="1:29" ht="21.75" customHeight="1">
      <c r="A17" s="139" t="s">
        <v>5</v>
      </c>
      <c r="B17" s="139"/>
      <c r="C17" s="139"/>
      <c r="D17" s="139"/>
      <c r="E17" s="139"/>
      <c r="F17" s="140"/>
      <c r="G17" s="140"/>
      <c r="H17" s="141">
        <f>SUM(H14:H16)</f>
        <v>77760</v>
      </c>
      <c r="I17" s="141"/>
      <c r="J17" s="142">
        <f>SUM(J14:J16)</f>
        <v>6065.28</v>
      </c>
      <c r="K17" s="143">
        <f>SUM(K14:K16)</f>
        <v>8.4408400000000015</v>
      </c>
      <c r="L17" s="143">
        <f>SUM(L14:L15)</f>
        <v>78.5</v>
      </c>
      <c r="M17" s="163">
        <f>SUM(M14:M15)</f>
        <v>36</v>
      </c>
      <c r="N17" s="163">
        <f>SUM(N14:N15)</f>
        <v>1</v>
      </c>
      <c r="O17" s="141"/>
      <c r="P17" s="141"/>
      <c r="Q17" s="141"/>
      <c r="R17" s="138"/>
      <c r="S17" s="103"/>
      <c r="T17" s="103"/>
      <c r="U17" s="103"/>
      <c r="V17" s="103"/>
      <c r="W17" s="109"/>
      <c r="X17" s="109"/>
    </row>
    <row r="18" spans="1:29" ht="27" customHeight="1">
      <c r="A18" s="144" t="s">
        <v>4</v>
      </c>
      <c r="B18" s="144"/>
      <c r="C18" s="145">
        <f>M17-I18</f>
        <v>36</v>
      </c>
      <c r="D18" s="146" t="s">
        <v>115</v>
      </c>
      <c r="E18" s="146"/>
      <c r="F18" s="145">
        <f>N17</f>
        <v>1</v>
      </c>
      <c r="G18" s="144" t="s">
        <v>3</v>
      </c>
      <c r="H18" s="147"/>
      <c r="I18" s="148"/>
      <c r="J18" s="144"/>
      <c r="K18" s="149"/>
      <c r="L18" s="149"/>
      <c r="M18" s="140"/>
      <c r="N18" s="140"/>
      <c r="O18" s="140"/>
      <c r="P18" s="140"/>
      <c r="Q18" s="140"/>
      <c r="R18" s="138"/>
      <c r="T18" s="140"/>
      <c r="U18" s="150"/>
      <c r="V18" s="150"/>
      <c r="W18" s="109"/>
    </row>
    <row r="19" spans="1:29" ht="24.75" customHeight="1">
      <c r="A19" s="140"/>
      <c r="B19" s="140"/>
      <c r="C19" s="151" t="s">
        <v>33</v>
      </c>
      <c r="D19" s="140" t="str">
        <f>IF(N17=0,"纸箱",IF(COUNTIF(N13:N13,"0")=0,"栈板","其他"))</f>
        <v>栈板</v>
      </c>
      <c r="E19" s="152"/>
      <c r="F19" s="140"/>
      <c r="G19" s="139"/>
      <c r="H19" s="153" t="s">
        <v>1</v>
      </c>
      <c r="I19" s="154" t="s">
        <v>0</v>
      </c>
      <c r="J19" s="150"/>
      <c r="K19" s="150"/>
      <c r="L19" s="150"/>
      <c r="M19" s="140"/>
      <c r="N19" s="140"/>
      <c r="O19" s="140"/>
      <c r="P19" s="140"/>
      <c r="Q19" s="140"/>
      <c r="R19" s="138"/>
      <c r="S19" s="140"/>
      <c r="T19" s="140"/>
      <c r="U19" s="140"/>
      <c r="V19" s="140"/>
      <c r="W19" s="109"/>
      <c r="X19" s="109"/>
    </row>
    <row r="20" spans="1:29" s="109" customFormat="1" ht="21" customHeight="1">
      <c r="A20" s="120"/>
      <c r="B20" s="120"/>
      <c r="C20" s="135"/>
      <c r="D20" s="122"/>
      <c r="E20" s="122"/>
      <c r="F20" s="155"/>
      <c r="G20" s="156"/>
      <c r="H20" s="157"/>
      <c r="I20" s="42"/>
      <c r="J20" s="43"/>
      <c r="K20" s="158"/>
      <c r="L20" s="105"/>
      <c r="M20" s="127"/>
      <c r="N20" s="103"/>
      <c r="O20" s="103"/>
      <c r="P20" s="103"/>
      <c r="Q20" s="103"/>
      <c r="R20" s="138"/>
      <c r="S20" s="126"/>
      <c r="T20" s="126"/>
      <c r="U20" s="126"/>
      <c r="V20" s="127"/>
      <c r="W20" s="128"/>
      <c r="AB20" s="129"/>
      <c r="AC20" s="159"/>
    </row>
    <row r="25" spans="1:29">
      <c r="J25" s="76"/>
      <c r="K25" s="76"/>
      <c r="L25" s="76"/>
    </row>
  </sheetData>
  <autoFilter ref="A13:AC13"/>
  <mergeCells count="27">
    <mergeCell ref="N14:N15"/>
    <mergeCell ref="L6:M6"/>
    <mergeCell ref="R11:V11"/>
    <mergeCell ref="B11:B13"/>
    <mergeCell ref="D11:D13"/>
    <mergeCell ref="E11:E13"/>
    <mergeCell ref="G11:G13"/>
    <mergeCell ref="J12:J13"/>
    <mergeCell ref="H11:H13"/>
    <mergeCell ref="O14:O15"/>
    <mergeCell ref="L14:L15"/>
    <mergeCell ref="C2:I2"/>
    <mergeCell ref="C3:H3"/>
    <mergeCell ref="A5:V5"/>
    <mergeCell ref="M11:M13"/>
    <mergeCell ref="N11:N13"/>
    <mergeCell ref="P11:P13"/>
    <mergeCell ref="Q11:Q13"/>
    <mergeCell ref="R12:S12"/>
    <mergeCell ref="T12:U12"/>
    <mergeCell ref="F11:F13"/>
    <mergeCell ref="A11:A13"/>
    <mergeCell ref="C11:C13"/>
    <mergeCell ref="O11:O13"/>
    <mergeCell ref="L12:L13"/>
    <mergeCell ref="I12:I13"/>
    <mergeCell ref="K12:K13"/>
  </mergeCells>
  <phoneticPr fontId="3" type="noConversion"/>
  <conditionalFormatting sqref="S19:U19 S17:U17 R17:R19 T18:U18 P18 T16:U16 R21:U1048576 R1:U15">
    <cfRule type="cellIs" dxfId="7" priority="81" operator="equal">
      <formula>0</formula>
    </cfRule>
  </conditionalFormatting>
  <conditionalFormatting sqref="AB19 AB17 AB21:AB1048576 AA15 AB1:AB15">
    <cfRule type="cellIs" dxfId="6" priority="80" operator="lessThan">
      <formula>0</formula>
    </cfRule>
  </conditionalFormatting>
  <conditionalFormatting sqref="R20:U20">
    <cfRule type="cellIs" dxfId="5" priority="68" operator="equal">
      <formula>0</formula>
    </cfRule>
  </conditionalFormatting>
  <conditionalFormatting sqref="AB20">
    <cfRule type="cellIs" dxfId="4" priority="67" operator="lessThan">
      <formula>0</formula>
    </cfRule>
  </conditionalFormatting>
  <conditionalFormatting sqref="AB16">
    <cfRule type="cellIs" dxfId="3" priority="48" operator="lessThan">
      <formula>0</formula>
    </cfRule>
  </conditionalFormatting>
  <conditionalFormatting sqref="R16">
    <cfRule type="cellIs" dxfId="2" priority="41" operator="equal">
      <formula>0</formula>
    </cfRule>
  </conditionalFormatting>
  <conditionalFormatting sqref="S16">
    <cfRule type="cellIs" dxfId="1" priority="38" operator="equal">
      <formula>0</formula>
    </cfRule>
  </conditionalFormatting>
  <dataValidations count="1">
    <dataValidation type="list" allowBlank="1" showInputMessage="1" showErrorMessage="1" sqref="P14:P16">
      <formula1>$Y$5:$Y$7</formula1>
    </dataValidation>
  </dataValidations>
  <hyperlinks>
    <hyperlink ref="C4" r:id="rId1" display="TEL:028-82285066"/>
  </hyperlinks>
  <printOptions horizontalCentered="1"/>
  <pageMargins left="0" right="0" top="0" bottom="0" header="0.31496062992125984" footer="0.31496062992125984"/>
  <pageSetup paperSize="9" scale="81" firstPageNumber="4294963191" orientation="landscape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X19"/>
  <sheetViews>
    <sheetView tabSelected="1" view="pageBreakPreview" zoomScale="90" zoomScaleSheetLayoutView="90" workbookViewId="0">
      <pane xSplit="6" topLeftCell="G1" activePane="topRight" state="frozen"/>
      <selection activeCell="O19" sqref="O19"/>
      <selection pane="topRight" activeCell="H21" sqref="H21"/>
    </sheetView>
  </sheetViews>
  <sheetFormatPr defaultColWidth="7.875" defaultRowHeight="15"/>
  <cols>
    <col min="1" max="2" width="6.75" style="180" customWidth="1"/>
    <col min="3" max="3" width="13.625" style="180" customWidth="1"/>
    <col min="4" max="4" width="17.25" style="180" customWidth="1"/>
    <col min="5" max="5" width="20.75" style="180" customWidth="1"/>
    <col min="6" max="6" width="17.125" style="180" customWidth="1"/>
    <col min="7" max="7" width="10.875" style="180" customWidth="1"/>
    <col min="8" max="8" width="12" style="180" customWidth="1"/>
    <col min="9" max="9" width="13.125" style="192" customWidth="1"/>
    <col min="10" max="10" width="12.25" style="184" customWidth="1"/>
    <col min="11" max="11" width="12.625" style="184" customWidth="1"/>
    <col min="12" max="12" width="9.375" style="180" customWidth="1"/>
    <col min="13" max="14" width="8.5" style="180" customWidth="1"/>
    <col min="15" max="15" width="6.75" style="180" customWidth="1"/>
    <col min="16" max="16" width="7.875" style="180" bestFit="1" customWidth="1"/>
    <col min="17" max="17" width="7.25" style="180" hidden="1" customWidth="1"/>
    <col min="18" max="18" width="8.375" style="180" hidden="1" customWidth="1"/>
    <col min="19" max="20" width="7.25" style="180" hidden="1" customWidth="1"/>
    <col min="21" max="21" width="7.875" style="180" hidden="1" customWidth="1"/>
    <col min="22" max="23" width="8.125" style="180" hidden="1" customWidth="1"/>
    <col min="24" max="24" width="7.875" style="180" hidden="1" customWidth="1"/>
    <col min="25" max="32" width="7.875" style="180" bestFit="1" customWidth="1"/>
    <col min="33" max="16384" width="7.875" style="180"/>
  </cols>
  <sheetData>
    <row r="1" spans="1:24" s="171" customFormat="1" ht="17.25" customHeight="1">
      <c r="A1" s="164"/>
      <c r="B1" s="164"/>
      <c r="C1" s="165" t="s">
        <v>32</v>
      </c>
      <c r="D1" s="165"/>
      <c r="E1" s="166"/>
      <c r="F1" s="166"/>
      <c r="G1" s="167"/>
      <c r="H1" s="167"/>
      <c r="I1" s="168"/>
      <c r="J1" s="169"/>
      <c r="K1" s="170"/>
    </row>
    <row r="2" spans="1:24" s="171" customFormat="1" ht="17.25" customHeight="1">
      <c r="C2" s="172" t="s">
        <v>31</v>
      </c>
      <c r="D2" s="172"/>
      <c r="E2" s="173"/>
      <c r="F2" s="166"/>
      <c r="G2" s="167"/>
      <c r="H2" s="167"/>
      <c r="I2" s="168"/>
      <c r="J2" s="169"/>
      <c r="K2" s="170"/>
    </row>
    <row r="3" spans="1:24" s="171" customFormat="1" ht="17.25" customHeight="1">
      <c r="A3" s="164"/>
      <c r="B3" s="164"/>
      <c r="C3" s="174" t="s">
        <v>30</v>
      </c>
      <c r="D3" s="174"/>
      <c r="E3" s="174"/>
      <c r="F3" s="174"/>
      <c r="G3" s="167"/>
      <c r="H3" s="167"/>
      <c r="I3" s="168"/>
      <c r="J3" s="169"/>
      <c r="K3" s="233" t="s">
        <v>123</v>
      </c>
      <c r="L3" s="234" t="s">
        <v>124</v>
      </c>
      <c r="M3" s="234"/>
    </row>
    <row r="4" spans="1:24" s="171" customFormat="1" ht="17.25" customHeight="1">
      <c r="A4" s="164"/>
      <c r="B4" s="164"/>
      <c r="C4" s="165" t="s">
        <v>29</v>
      </c>
      <c r="D4" s="165"/>
      <c r="E4" s="175"/>
      <c r="F4" s="175"/>
      <c r="G4" s="176"/>
      <c r="H4" s="176"/>
      <c r="I4" s="177"/>
      <c r="J4" s="178"/>
      <c r="K4" s="178"/>
    </row>
    <row r="5" spans="1:24" ht="23.25" customHeight="1">
      <c r="A5" s="179" t="s">
        <v>28</v>
      </c>
      <c r="B5" s="179"/>
      <c r="C5" s="179"/>
      <c r="D5" s="179"/>
      <c r="E5" s="179"/>
      <c r="F5" s="179"/>
      <c r="G5" s="179"/>
      <c r="H5" s="179"/>
      <c r="I5" s="179"/>
      <c r="J5" s="179"/>
      <c r="K5" s="179"/>
      <c r="L5" s="179"/>
      <c r="M5" s="179"/>
      <c r="N5" s="179"/>
      <c r="O5" s="179"/>
      <c r="P5" s="179"/>
      <c r="Q5" s="179"/>
      <c r="R5" s="179"/>
      <c r="S5" s="179"/>
      <c r="T5" s="179"/>
    </row>
    <row r="6" spans="1:24" ht="24" customHeight="1">
      <c r="C6" s="181"/>
      <c r="D6" s="181"/>
      <c r="E6" s="181"/>
      <c r="G6" s="181"/>
      <c r="H6" s="182"/>
      <c r="I6" s="183"/>
      <c r="K6" s="185" t="s">
        <v>27</v>
      </c>
      <c r="L6" s="186" t="s">
        <v>125</v>
      </c>
      <c r="M6" s="186"/>
      <c r="N6" s="187"/>
      <c r="O6" s="188"/>
    </row>
    <row r="7" spans="1:24" ht="24" customHeight="1">
      <c r="C7" s="189" t="s">
        <v>98</v>
      </c>
      <c r="D7" s="189"/>
      <c r="E7" s="190"/>
      <c r="G7" s="191"/>
      <c r="K7" s="185" t="s">
        <v>26</v>
      </c>
      <c r="L7" s="193">
        <f>'PACKING LIST&amp;INVOICE-高'!L7</f>
        <v>43743</v>
      </c>
      <c r="M7" s="193"/>
      <c r="N7" s="194"/>
    </row>
    <row r="8" spans="1:24" ht="24" customHeight="1">
      <c r="C8" s="195" t="s">
        <v>110</v>
      </c>
      <c r="D8" s="195"/>
      <c r="E8" s="196"/>
      <c r="G8" s="197"/>
      <c r="K8" s="198" t="s">
        <v>25</v>
      </c>
      <c r="L8" s="199"/>
      <c r="M8" s="199"/>
      <c r="N8" s="199"/>
    </row>
    <row r="9" spans="1:24" ht="17.25" customHeight="1">
      <c r="C9" s="200" t="s">
        <v>24</v>
      </c>
      <c r="D9" s="200"/>
      <c r="E9" s="201"/>
      <c r="F9" s="201"/>
      <c r="G9" s="202"/>
      <c r="H9" s="203"/>
      <c r="J9" s="204"/>
      <c r="L9" s="197"/>
    </row>
    <row r="10" spans="1:24" ht="6.75" customHeight="1">
      <c r="C10" s="197"/>
      <c r="D10" s="197"/>
      <c r="E10" s="197"/>
      <c r="F10" s="197"/>
      <c r="G10" s="197"/>
      <c r="H10" s="191"/>
      <c r="I10" s="205"/>
      <c r="J10" s="206"/>
      <c r="K10" s="207"/>
      <c r="L10" s="197"/>
    </row>
    <row r="11" spans="1:24" s="109" customFormat="1" ht="18.75" customHeight="1">
      <c r="A11" s="101" t="s">
        <v>23</v>
      </c>
      <c r="B11" s="102" t="s">
        <v>102</v>
      </c>
      <c r="C11" s="101" t="s">
        <v>22</v>
      </c>
      <c r="D11" s="102" t="s">
        <v>88</v>
      </c>
      <c r="E11" s="101" t="s">
        <v>21</v>
      </c>
      <c r="F11" s="101" t="str">
        <f>'PACKING LIST&amp;INVOICE-高'!G11:G13</f>
        <v>EAS料号</v>
      </c>
      <c r="G11" s="101" t="s">
        <v>20</v>
      </c>
      <c r="H11" s="103" t="s">
        <v>19</v>
      </c>
      <c r="I11" s="104" t="s">
        <v>18</v>
      </c>
      <c r="J11" s="105" t="s">
        <v>17</v>
      </c>
      <c r="K11" s="105" t="s">
        <v>16</v>
      </c>
      <c r="L11" s="101" t="s">
        <v>15</v>
      </c>
      <c r="M11" s="101" t="s">
        <v>14</v>
      </c>
      <c r="N11" s="102" t="s">
        <v>104</v>
      </c>
      <c r="O11" s="101" t="s">
        <v>13</v>
      </c>
      <c r="P11" s="101" t="s">
        <v>12</v>
      </c>
      <c r="Q11" s="106" t="s">
        <v>11</v>
      </c>
      <c r="R11" s="107"/>
      <c r="S11" s="107"/>
      <c r="T11" s="107"/>
      <c r="U11" s="108"/>
    </row>
    <row r="12" spans="1:24" s="109" customFormat="1" ht="17.25" customHeight="1">
      <c r="A12" s="110"/>
      <c r="B12" s="110"/>
      <c r="C12" s="110"/>
      <c r="D12" s="110"/>
      <c r="E12" s="110"/>
      <c r="F12" s="110"/>
      <c r="G12" s="110"/>
      <c r="H12" s="101" t="s">
        <v>10</v>
      </c>
      <c r="I12" s="112" t="s">
        <v>10</v>
      </c>
      <c r="J12" s="112" t="s">
        <v>9</v>
      </c>
      <c r="K12" s="112" t="s">
        <v>9</v>
      </c>
      <c r="L12" s="110"/>
      <c r="M12" s="110"/>
      <c r="N12" s="110"/>
      <c r="O12" s="110"/>
      <c r="P12" s="110"/>
      <c r="Q12" s="113" t="s">
        <v>42</v>
      </c>
      <c r="R12" s="114"/>
      <c r="S12" s="113" t="s">
        <v>43</v>
      </c>
      <c r="T12" s="114"/>
      <c r="U12" s="102" t="s">
        <v>7</v>
      </c>
    </row>
    <row r="13" spans="1:24" s="109" customFormat="1" ht="17.25" customHeight="1">
      <c r="A13" s="116"/>
      <c r="B13" s="116"/>
      <c r="C13" s="116"/>
      <c r="D13" s="116"/>
      <c r="E13" s="116"/>
      <c r="F13" s="116"/>
      <c r="G13" s="116"/>
      <c r="H13" s="116"/>
      <c r="I13" s="118"/>
      <c r="J13" s="118"/>
      <c r="K13" s="118"/>
      <c r="L13" s="116"/>
      <c r="M13" s="116"/>
      <c r="N13" s="116"/>
      <c r="O13" s="116"/>
      <c r="P13" s="116"/>
      <c r="Q13" s="131" t="s">
        <v>8</v>
      </c>
      <c r="R13" s="131" t="s">
        <v>44</v>
      </c>
      <c r="S13" s="131" t="s">
        <v>8</v>
      </c>
      <c r="T13" s="131" t="s">
        <v>44</v>
      </c>
      <c r="U13" s="117"/>
    </row>
    <row r="14" spans="1:24" s="109" customFormat="1" ht="21.75" customHeight="1">
      <c r="A14" s="120">
        <f>'PACKING LIST&amp;INVOICE-高'!A14</f>
        <v>1</v>
      </c>
      <c r="B14" s="120">
        <f>'PACKING LIST&amp;INVOICE-高'!B14</f>
        <v>228</v>
      </c>
      <c r="C14" s="120" t="str">
        <f>'PACKING LIST&amp;INVOICE-高'!C14</f>
        <v>喇叭防護網</v>
      </c>
      <c r="D14" s="120" t="str">
        <f>'PACKING LIST&amp;INVOICE-高'!D14</f>
        <v>34.68mm*4.05mm</v>
      </c>
      <c r="E14" s="120" t="str">
        <f>'PACKING LIST&amp;INVOICE-高'!F14</f>
        <v>2T120DK00-000-GAX07</v>
      </c>
      <c r="F14" s="120" t="str">
        <f>'PACKING LIST&amp;INVOICE-高'!G14</f>
        <v>883-AMG720-A0-0B</v>
      </c>
      <c r="G14" s="120">
        <f>'PACKING LIST&amp;INVOICE-高'!H14</f>
        <v>38880</v>
      </c>
      <c r="H14" s="208">
        <f>ROUND('PACKING LIST&amp;INVOICE-高'!I14*0.99,5)</f>
        <v>7.7219999999999997E-2</v>
      </c>
      <c r="I14" s="209">
        <f t="shared" ref="I14:I15" si="0">ROUND(H14*G14,2)</f>
        <v>3002.31</v>
      </c>
      <c r="J14" s="208">
        <f>'PACKING LIST&amp;INVOICE-高'!K14</f>
        <v>4.0746200000000004</v>
      </c>
      <c r="K14" s="210">
        <f>'PACKING LIST&amp;INVOICE-高'!L14</f>
        <v>78.5</v>
      </c>
      <c r="L14" s="120">
        <f>'PACKING LIST&amp;INVOICE-高'!M14</f>
        <v>18</v>
      </c>
      <c r="M14" s="211">
        <f>'PACKING LIST&amp;INVOICE-高'!N14</f>
        <v>1</v>
      </c>
      <c r="N14" s="211" t="str">
        <f>'PACKING LIST&amp;INVOICE-高'!O14</f>
        <v>1#</v>
      </c>
      <c r="O14" s="120" t="str">
        <f>'PACKING LIST&amp;INVOICE-高'!P14</f>
        <v>MCEG</v>
      </c>
      <c r="P14" s="120" t="str">
        <f>'PACKING LIST&amp;INVOICE-高'!Q14</f>
        <v>China</v>
      </c>
      <c r="Q14" s="120">
        <f>'PACKING LIST&amp;INVOICE-高'!R14</f>
        <v>18</v>
      </c>
      <c r="R14" s="120">
        <f>'PACKING LIST&amp;INVOICE-高'!S14</f>
        <v>2160</v>
      </c>
      <c r="S14" s="120">
        <f>'PACKING LIST&amp;INVOICE-高'!T14</f>
        <v>0</v>
      </c>
      <c r="T14" s="120">
        <f>'PACKING LIST&amp;INVOICE-高'!U14</f>
        <v>0</v>
      </c>
      <c r="U14" s="120" t="str">
        <f>'PACKING LIST&amp;INVOICE-高'!V14</f>
        <v>PCS</v>
      </c>
      <c r="V14" s="109">
        <f t="shared" ref="V14:V15" si="1">T14*S14+R14*Q14</f>
        <v>38880</v>
      </c>
      <c r="W14" s="109" t="b">
        <f t="shared" ref="W14:W15" si="2">V14=G14</f>
        <v>1</v>
      </c>
      <c r="X14" s="109" t="s">
        <v>126</v>
      </c>
    </row>
    <row r="15" spans="1:24" s="109" customFormat="1" ht="21.75" customHeight="1">
      <c r="A15" s="120">
        <f>'PACKING LIST&amp;INVOICE-高'!A15</f>
        <v>2</v>
      </c>
      <c r="B15" s="120">
        <f>'PACKING LIST&amp;INVOICE-高'!B15</f>
        <v>230</v>
      </c>
      <c r="C15" s="120" t="str">
        <f>'PACKING LIST&amp;INVOICE-高'!C15</f>
        <v>喇叭防護網</v>
      </c>
      <c r="D15" s="120" t="str">
        <f>'PACKING LIST&amp;INVOICE-高'!D15</f>
        <v>34.68mm*4.05mm</v>
      </c>
      <c r="E15" s="120" t="str">
        <f>'PACKING LIST&amp;INVOICE-高'!F15</f>
        <v>2T120DL00-000-GAX07</v>
      </c>
      <c r="F15" s="120" t="str">
        <f>'PACKING LIST&amp;INVOICE-高'!G15</f>
        <v>883-AMG721-A0-0B</v>
      </c>
      <c r="G15" s="120">
        <f>'PACKING LIST&amp;INVOICE-高'!H15</f>
        <v>38880</v>
      </c>
      <c r="H15" s="208">
        <f>ROUND('PACKING LIST&amp;INVOICE-高'!I15*0.99,5)</f>
        <v>7.7219999999999997E-2</v>
      </c>
      <c r="I15" s="209">
        <f t="shared" si="0"/>
        <v>3002.31</v>
      </c>
      <c r="J15" s="208">
        <f>'PACKING LIST&amp;INVOICE-高'!K15</f>
        <v>4.3662200000000002</v>
      </c>
      <c r="K15" s="212"/>
      <c r="L15" s="120">
        <f>'PACKING LIST&amp;INVOICE-高'!M15</f>
        <v>18</v>
      </c>
      <c r="M15" s="213"/>
      <c r="N15" s="213">
        <f>'PACKING LIST&amp;INVOICE-高'!O15</f>
        <v>0</v>
      </c>
      <c r="O15" s="120" t="str">
        <f>'PACKING LIST&amp;INVOICE-高'!P15</f>
        <v>MCEG</v>
      </c>
      <c r="P15" s="120" t="str">
        <f>'PACKING LIST&amp;INVOICE-高'!Q15</f>
        <v>China</v>
      </c>
      <c r="Q15" s="120">
        <f>'PACKING LIST&amp;INVOICE-高'!R15</f>
        <v>18</v>
      </c>
      <c r="R15" s="120">
        <f>'PACKING LIST&amp;INVOICE-高'!S15</f>
        <v>2160</v>
      </c>
      <c r="S15" s="120">
        <f>'PACKING LIST&amp;INVOICE-高'!T15</f>
        <v>0</v>
      </c>
      <c r="T15" s="120">
        <f>'PACKING LIST&amp;INVOICE-高'!U15</f>
        <v>0</v>
      </c>
      <c r="U15" s="120" t="str">
        <f>'PACKING LIST&amp;INVOICE-高'!V15</f>
        <v>PCS</v>
      </c>
      <c r="V15" s="109">
        <f t="shared" si="1"/>
        <v>38880</v>
      </c>
      <c r="W15" s="109" t="b">
        <f t="shared" si="2"/>
        <v>1</v>
      </c>
      <c r="X15" s="109" t="s">
        <v>127</v>
      </c>
    </row>
    <row r="16" spans="1:24" s="109" customFormat="1" ht="25.35" customHeight="1">
      <c r="A16" s="121"/>
      <c r="B16" s="121"/>
      <c r="C16" s="103"/>
      <c r="D16" s="103"/>
      <c r="E16" s="103"/>
      <c r="F16" s="103"/>
      <c r="G16" s="141"/>
      <c r="H16" s="46"/>
      <c r="I16" s="43"/>
      <c r="J16" s="214"/>
      <c r="K16" s="215"/>
      <c r="L16" s="121"/>
      <c r="M16" s="121"/>
      <c r="N16" s="216"/>
      <c r="O16" s="216"/>
      <c r="P16" s="124"/>
      <c r="Q16" s="217"/>
      <c r="R16" s="124"/>
      <c r="S16" s="124"/>
      <c r="T16" s="124"/>
      <c r="U16" s="120"/>
    </row>
    <row r="17" spans="1:22" s="190" customFormat="1" ht="25.35" customHeight="1">
      <c r="A17" s="139" t="s">
        <v>5</v>
      </c>
      <c r="B17" s="139"/>
      <c r="C17" s="139"/>
      <c r="D17" s="139"/>
      <c r="E17" s="140"/>
      <c r="F17" s="140"/>
      <c r="G17" s="218">
        <f>SUM(G14:G16)</f>
        <v>77760</v>
      </c>
      <c r="H17" s="218"/>
      <c r="I17" s="219">
        <f>SUM(I14:I16)</f>
        <v>6004.62</v>
      </c>
      <c r="J17" s="220">
        <f>SUM(J14:J16)</f>
        <v>8.4408400000000015</v>
      </c>
      <c r="K17" s="221">
        <f>SUM(K14:K16)</f>
        <v>78.5</v>
      </c>
      <c r="L17" s="218">
        <f>SUM(L14:L16)</f>
        <v>36</v>
      </c>
      <c r="M17" s="218">
        <f>SUM(M14:M16)</f>
        <v>1</v>
      </c>
      <c r="N17" s="218"/>
      <c r="O17" s="141"/>
      <c r="P17" s="141"/>
      <c r="Q17" s="141"/>
      <c r="R17" s="103"/>
      <c r="S17" s="103"/>
      <c r="T17" s="103"/>
      <c r="U17" s="120"/>
      <c r="V17" s="109"/>
    </row>
    <row r="18" spans="1:22" s="225" customFormat="1" ht="27" customHeight="1">
      <c r="A18" s="222" t="s">
        <v>4</v>
      </c>
      <c r="B18" s="222"/>
      <c r="C18" s="145">
        <f>L17-H18</f>
        <v>36</v>
      </c>
      <c r="D18" s="146" t="s">
        <v>115</v>
      </c>
      <c r="E18" s="145">
        <f>M17</f>
        <v>1</v>
      </c>
      <c r="F18" s="144" t="s">
        <v>3</v>
      </c>
      <c r="G18" s="223"/>
      <c r="H18" s="148"/>
      <c r="I18" s="224"/>
      <c r="J18" s="149"/>
      <c r="K18" s="149"/>
      <c r="L18" s="140"/>
      <c r="M18" s="140"/>
      <c r="N18" s="140"/>
      <c r="O18" s="140"/>
      <c r="P18" s="140"/>
      <c r="Q18" s="140"/>
      <c r="R18" s="140"/>
      <c r="S18" s="140"/>
      <c r="T18" s="150"/>
      <c r="U18" s="162"/>
      <c r="V18" s="109"/>
    </row>
    <row r="19" spans="1:22" s="190" customFormat="1" ht="24.75" customHeight="1">
      <c r="A19" s="226"/>
      <c r="B19" s="226"/>
      <c r="C19" s="227" t="s">
        <v>2</v>
      </c>
      <c r="D19" s="152" t="str">
        <f>IF(M17=0,"纸箱",IF(COUNTIF(L17,"0")=0,"栈板","其他"))</f>
        <v>栈板</v>
      </c>
      <c r="E19" s="228"/>
      <c r="F19" s="229"/>
      <c r="G19" s="230" t="s">
        <v>1</v>
      </c>
      <c r="H19" s="231"/>
      <c r="I19" s="231" t="s">
        <v>48</v>
      </c>
      <c r="J19" s="162"/>
      <c r="K19" s="162"/>
      <c r="L19" s="232"/>
      <c r="M19" s="232"/>
      <c r="N19" s="232"/>
      <c r="O19" s="232"/>
      <c r="P19" s="232"/>
      <c r="Q19" s="232"/>
      <c r="R19" s="232"/>
      <c r="S19" s="232"/>
      <c r="T19" s="232"/>
      <c r="U19" s="121"/>
      <c r="V19" s="109"/>
    </row>
  </sheetData>
  <mergeCells count="27">
    <mergeCell ref="M14:M15"/>
    <mergeCell ref="N14:N15"/>
    <mergeCell ref="K14:K15"/>
    <mergeCell ref="U12:U13"/>
    <mergeCell ref="C3:F3"/>
    <mergeCell ref="A5:T5"/>
    <mergeCell ref="A11:A13"/>
    <mergeCell ref="C11:C13"/>
    <mergeCell ref="E11:E13"/>
    <mergeCell ref="F11:F13"/>
    <mergeCell ref="G11:G13"/>
    <mergeCell ref="L11:L13"/>
    <mergeCell ref="M11:M13"/>
    <mergeCell ref="O11:O13"/>
    <mergeCell ref="P11:P13"/>
    <mergeCell ref="Q11:U11"/>
    <mergeCell ref="L6:M6"/>
    <mergeCell ref="L7:M7"/>
    <mergeCell ref="B11:B13"/>
    <mergeCell ref="D11:D13"/>
    <mergeCell ref="J12:J13"/>
    <mergeCell ref="S12:T12"/>
    <mergeCell ref="Q12:R12"/>
    <mergeCell ref="N11:N13"/>
    <mergeCell ref="K12:K13"/>
    <mergeCell ref="H12:H13"/>
    <mergeCell ref="I12:I13"/>
  </mergeCells>
  <phoneticPr fontId="3" type="noConversion"/>
  <conditionalFormatting sqref="Q1:T1048576">
    <cfRule type="cellIs" dxfId="0" priority="4" operator="equal">
      <formula>0</formula>
    </cfRule>
  </conditionalFormatting>
  <printOptions horizontalCentered="1"/>
  <pageMargins left="0" right="0" top="0" bottom="0" header="0.31496062992125984" footer="0.31496062992125984"/>
  <pageSetup paperSize="9" scale="16" firstPageNumber="4294963191" orientation="landscape" verticalDpi="1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5"/>
  <sheetViews>
    <sheetView zoomScale="85" zoomScaleNormal="85" zoomScaleSheetLayoutView="100" workbookViewId="0">
      <selection activeCell="F27" sqref="F27"/>
    </sheetView>
  </sheetViews>
  <sheetFormatPr defaultColWidth="9" defaultRowHeight="13.5"/>
  <cols>
    <col min="1" max="1" width="10" style="1" customWidth="1"/>
    <col min="2" max="2" width="25.875" style="1" customWidth="1"/>
    <col min="3" max="3" width="35.125" style="1" customWidth="1"/>
    <col min="4" max="4" width="5.25" style="1" bestFit="1" customWidth="1"/>
    <col min="5" max="5" width="11.875" style="1" customWidth="1"/>
    <col min="6" max="6" width="9.375" style="1" bestFit="1" customWidth="1"/>
    <col min="7" max="7" width="13.875" style="1" customWidth="1"/>
    <col min="8" max="8" width="6.125" style="1" customWidth="1"/>
    <col min="9" max="9" width="14.875" style="1" customWidth="1"/>
    <col min="10" max="10" width="5.375" style="1" customWidth="1"/>
    <col min="11" max="16384" width="9" style="1"/>
  </cols>
  <sheetData>
    <row r="1" spans="1:12" ht="74.25" customHeight="1">
      <c r="A1" s="56" t="s">
        <v>100</v>
      </c>
      <c r="B1" s="56"/>
      <c r="C1" s="56"/>
      <c r="D1" s="56"/>
      <c r="E1" s="56"/>
      <c r="F1" s="56"/>
      <c r="G1" s="56"/>
      <c r="H1" s="56"/>
      <c r="I1" s="56"/>
    </row>
    <row r="2" spans="1:12" ht="18.75">
      <c r="A2" s="57" t="s">
        <v>81</v>
      </c>
      <c r="B2" s="57"/>
      <c r="C2" s="58"/>
      <c r="D2" s="58"/>
      <c r="E2" s="58"/>
      <c r="F2" s="58"/>
      <c r="G2" s="58"/>
      <c r="H2" s="58"/>
      <c r="I2" s="58"/>
    </row>
    <row r="3" spans="1:12">
      <c r="A3" s="14"/>
      <c r="B3" s="14"/>
      <c r="C3" s="14"/>
      <c r="D3" s="14"/>
      <c r="E3" s="14"/>
      <c r="F3" s="14"/>
      <c r="G3" s="14"/>
      <c r="H3" s="14"/>
      <c r="I3" s="14"/>
    </row>
    <row r="4" spans="1:12" ht="15.75">
      <c r="A4" s="35" t="s">
        <v>80</v>
      </c>
      <c r="B4" s="39" t="s">
        <v>99</v>
      </c>
      <c r="C4" s="33"/>
      <c r="D4" s="33"/>
      <c r="E4" s="33"/>
      <c r="F4" s="33"/>
      <c r="G4" s="33"/>
      <c r="H4" s="33"/>
      <c r="I4" s="33"/>
    </row>
    <row r="5" spans="1:12" ht="15.75">
      <c r="A5" s="35" t="s">
        <v>79</v>
      </c>
      <c r="B5" s="4" t="s">
        <v>82</v>
      </c>
      <c r="C5" s="33"/>
      <c r="D5" s="33"/>
      <c r="E5" s="33"/>
      <c r="F5" s="33"/>
      <c r="G5" s="33"/>
      <c r="H5" s="33"/>
      <c r="I5" s="33"/>
    </row>
    <row r="6" spans="1:12" ht="15.75">
      <c r="A6" s="35" t="s">
        <v>78</v>
      </c>
      <c r="B6" s="34">
        <f>'PACKING LIST&amp;INVOICE-高'!L7</f>
        <v>43743</v>
      </c>
      <c r="C6" s="38"/>
      <c r="D6" s="33"/>
      <c r="E6" s="33"/>
      <c r="F6" s="33"/>
      <c r="G6" s="33"/>
      <c r="H6" s="33"/>
      <c r="I6" s="33"/>
    </row>
    <row r="7" spans="1:12" ht="15.75">
      <c r="A7" s="35" t="s">
        <v>77</v>
      </c>
      <c r="B7" s="37" t="str">
        <f>'PACKING LIST&amp;INVOICE-高'!L6</f>
        <v>LYHK191005001-Y</v>
      </c>
      <c r="C7" s="36"/>
      <c r="D7" s="33"/>
      <c r="E7" s="33"/>
      <c r="F7" s="33"/>
      <c r="G7" s="33"/>
      <c r="H7" s="33"/>
      <c r="I7" s="33"/>
    </row>
    <row r="8" spans="1:12" ht="15.75">
      <c r="A8" s="35" t="s">
        <v>76</v>
      </c>
      <c r="B8" s="4" t="s">
        <v>75</v>
      </c>
      <c r="C8" s="33"/>
      <c r="D8" s="33"/>
      <c r="E8" s="33"/>
      <c r="F8" s="33"/>
      <c r="G8" s="33"/>
      <c r="H8" s="33"/>
      <c r="I8" s="33"/>
    </row>
    <row r="9" spans="1:12" ht="15.75">
      <c r="A9" s="35" t="s">
        <v>74</v>
      </c>
      <c r="B9" s="34" t="s">
        <v>73</v>
      </c>
      <c r="C9" s="33"/>
      <c r="D9" s="33"/>
      <c r="E9" s="33"/>
      <c r="F9" s="33"/>
      <c r="G9" s="33"/>
      <c r="H9" s="33"/>
      <c r="I9" s="33"/>
    </row>
    <row r="10" spans="1:12" ht="11.25" customHeight="1">
      <c r="A10" s="33"/>
      <c r="B10" s="33"/>
      <c r="C10" s="33"/>
      <c r="D10" s="33"/>
      <c r="E10" s="33"/>
      <c r="F10" s="33"/>
      <c r="G10" s="33"/>
      <c r="H10" s="33"/>
      <c r="I10" s="33"/>
    </row>
    <row r="11" spans="1:12" ht="16.5">
      <c r="A11" s="29" t="s">
        <v>72</v>
      </c>
      <c r="B11" s="32" t="s">
        <v>71</v>
      </c>
      <c r="C11" s="31" t="s">
        <v>70</v>
      </c>
      <c r="D11" s="30" t="s">
        <v>69</v>
      </c>
      <c r="E11" s="29" t="s">
        <v>68</v>
      </c>
      <c r="F11" s="29" t="s">
        <v>67</v>
      </c>
      <c r="G11" s="28" t="s">
        <v>66</v>
      </c>
      <c r="H11" s="29" t="s">
        <v>65</v>
      </c>
      <c r="I11" s="28" t="s">
        <v>64</v>
      </c>
    </row>
    <row r="12" spans="1:12" s="14" customFormat="1" ht="23.25" customHeight="1">
      <c r="A12" s="25">
        <v>1</v>
      </c>
      <c r="B12" s="24" t="str">
        <f>'PACKING LIST&amp;INVOICE-低'!C14</f>
        <v>喇叭防護網</v>
      </c>
      <c r="C12" s="40" t="str">
        <f>'PACKING LIST&amp;INVOICE-低'!D14</f>
        <v>34.68mm*4.05mm</v>
      </c>
      <c r="D12" s="27"/>
      <c r="E12" s="23">
        <f>'PACKING LIST&amp;INVOICE-低'!G14</f>
        <v>38880</v>
      </c>
      <c r="F12" s="26">
        <f t="shared" ref="F12:F13" si="0">G12/E12</f>
        <v>7.7219907407407404E-2</v>
      </c>
      <c r="G12" s="22">
        <f>'PACKING LIST&amp;INVOICE-低'!I14</f>
        <v>3002.31</v>
      </c>
      <c r="H12" s="21" t="s">
        <v>63</v>
      </c>
      <c r="I12" s="20">
        <f t="shared" ref="I12:I13" si="1">$B$6</f>
        <v>43743</v>
      </c>
      <c r="J12" s="1"/>
      <c r="K12" s="1"/>
      <c r="L12" s="1"/>
    </row>
    <row r="13" spans="1:12" s="14" customFormat="1" ht="23.25" customHeight="1">
      <c r="A13" s="25">
        <v>2</v>
      </c>
      <c r="B13" s="24" t="str">
        <f>'PACKING LIST&amp;INVOICE-低'!C15</f>
        <v>喇叭防護網</v>
      </c>
      <c r="C13" s="40" t="str">
        <f>'PACKING LIST&amp;INVOICE-低'!D15</f>
        <v>34.68mm*4.05mm</v>
      </c>
      <c r="D13" s="27"/>
      <c r="E13" s="23">
        <f>'PACKING LIST&amp;INVOICE-低'!G15</f>
        <v>38880</v>
      </c>
      <c r="F13" s="26">
        <f t="shared" si="0"/>
        <v>7.7219907407407404E-2</v>
      </c>
      <c r="G13" s="22">
        <f>'PACKING LIST&amp;INVOICE-低'!I15</f>
        <v>3002.31</v>
      </c>
      <c r="H13" s="21" t="s">
        <v>63</v>
      </c>
      <c r="I13" s="20">
        <f t="shared" si="1"/>
        <v>43743</v>
      </c>
      <c r="J13" s="1"/>
      <c r="K13" s="1"/>
      <c r="L13" s="1"/>
    </row>
    <row r="14" spans="1:12" s="14" customFormat="1" ht="16.5">
      <c r="A14" s="25"/>
      <c r="B14" s="24"/>
      <c r="C14" s="40"/>
      <c r="D14" s="27"/>
      <c r="E14" s="23"/>
      <c r="F14" s="26"/>
      <c r="G14" s="22"/>
      <c r="H14" s="21"/>
      <c r="I14" s="20"/>
      <c r="J14" s="1"/>
      <c r="K14" s="1"/>
      <c r="L14" s="1"/>
    </row>
    <row r="15" spans="1:12" s="14" customFormat="1" ht="16.5">
      <c r="A15" s="25"/>
      <c r="B15" s="24"/>
      <c r="C15" s="40"/>
      <c r="D15" s="27"/>
      <c r="E15" s="23"/>
      <c r="F15" s="26"/>
      <c r="G15" s="22"/>
      <c r="H15" s="21"/>
      <c r="I15" s="20"/>
      <c r="J15" s="1"/>
      <c r="K15" s="1"/>
      <c r="L15" s="1"/>
    </row>
    <row r="16" spans="1:12" s="14" customFormat="1" ht="17.25" customHeight="1">
      <c r="A16" s="25"/>
      <c r="B16" s="24"/>
      <c r="C16" s="40"/>
      <c r="D16" s="24"/>
      <c r="E16" s="23"/>
      <c r="F16" s="26"/>
      <c r="G16" s="22"/>
      <c r="H16" s="21"/>
      <c r="I16" s="20"/>
      <c r="J16" s="1"/>
      <c r="K16" s="1"/>
    </row>
    <row r="17" spans="1:11" s="14" customFormat="1" ht="16.5">
      <c r="A17" s="19"/>
      <c r="B17" s="18"/>
      <c r="C17" s="18"/>
      <c r="D17" s="18"/>
      <c r="E17" s="17"/>
      <c r="F17" s="17"/>
      <c r="G17" s="16"/>
      <c r="H17" s="15"/>
      <c r="I17" s="15"/>
      <c r="J17" s="1"/>
      <c r="K17" s="1"/>
    </row>
    <row r="18" spans="1:11" ht="15">
      <c r="A18" s="50" t="s">
        <v>62</v>
      </c>
      <c r="B18" s="51"/>
      <c r="C18" s="51"/>
      <c r="D18" s="51"/>
      <c r="E18" s="13">
        <f>SUM(E12:E17)</f>
        <v>77760</v>
      </c>
      <c r="F18" s="12"/>
      <c r="G18" s="11">
        <f>SUM(G12:G17)</f>
        <v>6004.62</v>
      </c>
      <c r="H18" s="10"/>
      <c r="I18" s="9"/>
    </row>
    <row r="19" spans="1:11" s="7" customFormat="1" ht="18.75">
      <c r="A19" s="52" t="s">
        <v>61</v>
      </c>
      <c r="B19" s="53"/>
      <c r="C19" s="53"/>
      <c r="D19" s="53"/>
      <c r="E19" s="53"/>
      <c r="F19" s="53"/>
      <c r="G19" s="8">
        <f>G18</f>
        <v>6004.62</v>
      </c>
      <c r="H19" s="54" t="s">
        <v>60</v>
      </c>
      <c r="I19" s="55"/>
    </row>
    <row r="20" spans="1:11" ht="15.75">
      <c r="A20" s="2"/>
      <c r="B20" s="2"/>
      <c r="C20" s="2"/>
      <c r="D20" s="2"/>
      <c r="E20" s="2"/>
      <c r="F20" s="2"/>
      <c r="G20" s="2"/>
      <c r="H20" s="2"/>
      <c r="I20" s="2"/>
    </row>
    <row r="21" spans="1:11" ht="15.75">
      <c r="A21" s="6" t="s">
        <v>59</v>
      </c>
      <c r="B21" s="5"/>
      <c r="C21" s="4" t="s">
        <v>58</v>
      </c>
      <c r="D21" s="2"/>
      <c r="E21" s="2"/>
      <c r="F21" s="2"/>
      <c r="G21" s="2"/>
      <c r="H21" s="2"/>
      <c r="I21" s="2"/>
    </row>
    <row r="22" spans="1:11" ht="15.75">
      <c r="A22" s="6" t="s">
        <v>57</v>
      </c>
      <c r="B22" s="5"/>
      <c r="C22" s="4" t="s">
        <v>56</v>
      </c>
      <c r="D22" s="2"/>
      <c r="E22" s="2"/>
      <c r="F22" s="2"/>
      <c r="G22" s="2"/>
      <c r="H22" s="2"/>
      <c r="I22" s="2"/>
    </row>
    <row r="23" spans="1:11" ht="15.75">
      <c r="A23" s="6" t="s">
        <v>55</v>
      </c>
      <c r="B23" s="5"/>
      <c r="C23" s="39" t="str">
        <f>B4</f>
        <v>TLG Investment(HK) Limited</v>
      </c>
      <c r="D23" s="2"/>
      <c r="E23" s="2"/>
      <c r="F23" s="2"/>
      <c r="G23" s="2"/>
      <c r="H23" s="2"/>
      <c r="I23" s="2"/>
    </row>
    <row r="24" spans="1:11" ht="15.75">
      <c r="A24" s="6" t="s">
        <v>54</v>
      </c>
      <c r="B24" s="5"/>
      <c r="C24" s="4" t="s">
        <v>83</v>
      </c>
      <c r="D24" s="2"/>
      <c r="E24" s="2"/>
      <c r="F24" s="2"/>
      <c r="G24" s="2"/>
      <c r="H24" s="2"/>
      <c r="I24" s="2"/>
    </row>
    <row r="25" spans="1:11" ht="15.75">
      <c r="A25" s="6" t="s">
        <v>53</v>
      </c>
      <c r="B25" s="5"/>
      <c r="C25" s="4" t="s">
        <v>52</v>
      </c>
      <c r="D25" s="2"/>
      <c r="E25" s="2"/>
      <c r="F25" s="2"/>
      <c r="G25" s="2"/>
      <c r="H25" s="2"/>
      <c r="I25" s="2"/>
    </row>
    <row r="26" spans="1:11" ht="15.75">
      <c r="A26" s="2"/>
      <c r="B26" s="2"/>
      <c r="C26" s="2"/>
      <c r="D26" s="2"/>
      <c r="E26" s="2"/>
      <c r="F26" s="2"/>
      <c r="G26" s="2"/>
      <c r="H26" s="2"/>
      <c r="I26" s="2"/>
    </row>
    <row r="27" spans="1:11" ht="15.75">
      <c r="A27" s="3"/>
      <c r="B27" s="3"/>
      <c r="C27" s="2"/>
      <c r="D27" s="2"/>
      <c r="E27" s="2"/>
      <c r="F27" s="2"/>
      <c r="G27" s="2"/>
      <c r="H27" s="2"/>
      <c r="I27" s="2"/>
    </row>
    <row r="28" spans="1:11" ht="15.75">
      <c r="A28" s="3"/>
      <c r="B28" s="3"/>
      <c r="C28" s="2"/>
      <c r="D28" s="2"/>
      <c r="E28" s="2"/>
      <c r="F28" s="2"/>
      <c r="G28" s="2"/>
      <c r="H28" s="2"/>
      <c r="I28" s="2"/>
    </row>
    <row r="29" spans="1:11" ht="15.75">
      <c r="A29" s="3"/>
      <c r="B29" s="3"/>
      <c r="C29" s="2"/>
      <c r="D29" s="2"/>
      <c r="E29" s="2"/>
      <c r="F29" s="2"/>
      <c r="G29" s="2"/>
      <c r="H29" s="2"/>
      <c r="I29" s="2"/>
    </row>
    <row r="30" spans="1:11" ht="15.75">
      <c r="A30" s="3"/>
      <c r="B30" s="3"/>
      <c r="C30" s="2"/>
      <c r="D30" s="2"/>
      <c r="E30" s="2"/>
      <c r="F30" s="2"/>
      <c r="G30" s="2"/>
      <c r="H30" s="2"/>
      <c r="I30" s="2"/>
    </row>
    <row r="31" spans="1:11" ht="15.75">
      <c r="A31" s="3"/>
      <c r="B31" s="3"/>
      <c r="C31" s="2"/>
      <c r="D31" s="2"/>
      <c r="E31" s="2"/>
      <c r="F31" s="2"/>
      <c r="G31" s="2"/>
      <c r="H31" s="2"/>
      <c r="I31" s="2"/>
    </row>
    <row r="32" spans="1:11" ht="15.75">
      <c r="A32" s="2"/>
      <c r="B32" s="2"/>
      <c r="C32" s="2"/>
      <c r="D32" s="2"/>
      <c r="E32" s="2"/>
      <c r="F32" s="2"/>
      <c r="G32" s="2"/>
      <c r="H32" s="2"/>
      <c r="I32" s="2"/>
    </row>
    <row r="33" spans="3:9" ht="15.75">
      <c r="C33" s="2" t="s">
        <v>51</v>
      </c>
      <c r="D33" s="2"/>
      <c r="E33" s="2"/>
      <c r="F33" s="3" t="s">
        <v>50</v>
      </c>
      <c r="H33" s="2"/>
      <c r="I33" s="2"/>
    </row>
    <row r="35" spans="3:9">
      <c r="C35" s="1" t="s">
        <v>49</v>
      </c>
    </row>
  </sheetData>
  <mergeCells count="5">
    <mergeCell ref="A18:D18"/>
    <mergeCell ref="A19:F19"/>
    <mergeCell ref="H19:I19"/>
    <mergeCell ref="A1:I1"/>
    <mergeCell ref="A2:I2"/>
  </mergeCells>
  <phoneticPr fontId="3" type="noConversion"/>
  <printOptions horizontalCentered="1"/>
  <pageMargins left="0.19685039370078741" right="0.19685039370078741" top="0.98425196850393704" bottom="0.98425196850393704" header="0.51181102362204722" footer="0.51181102362204722"/>
  <pageSetup paperSize="9" scale="7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PACKING LIST&amp;INVOICE-高</vt:lpstr>
      <vt:lpstr>PACKING LIST&amp;INVOICE-低</vt:lpstr>
      <vt:lpstr>HK合同</vt:lpstr>
      <vt:lpstr>HK合同!Print_Area</vt:lpstr>
      <vt:lpstr>'PACKING LIST&amp;INVOICE-低'!Print_Area</vt:lpstr>
      <vt:lpstr>'PACKING LIST&amp;INVOICE-高'!Print_Area</vt:lpstr>
      <vt:lpstr>'PACKING LIST&amp;INVOICE-低'!Print_Titles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zhou.xian.bi/周先碧</dc:creator>
  <cp:lastModifiedBy>Windows 用户</cp:lastModifiedBy>
  <cp:lastPrinted>2019-09-18T06:24:42Z</cp:lastPrinted>
  <dcterms:created xsi:type="dcterms:W3CDTF">2018-03-01T14:52:16Z</dcterms:created>
  <dcterms:modified xsi:type="dcterms:W3CDTF">2019-09-30T06:55:32Z</dcterms:modified>
</cp:coreProperties>
</file>