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F20"/>
  <c r="D35" s="1"/>
  <c r="E20"/>
  <c r="C9"/>
  <c r="C10"/>
  <c r="E5"/>
  <c r="G5" s="1"/>
  <c r="J5" s="1"/>
  <c r="E4"/>
  <c r="F4" s="1"/>
  <c r="C7"/>
  <c r="D36" l="1"/>
  <c r="L5"/>
  <c r="G4"/>
  <c r="K4" s="1"/>
  <c r="I4"/>
  <c r="J4"/>
  <c r="F5"/>
  <c r="J2" l="1"/>
  <c r="D25"/>
  <c r="D30"/>
  <c r="L4"/>
  <c r="L2" s="1"/>
  <c r="K5"/>
  <c r="K2" s="1"/>
  <c r="I5"/>
  <c r="I2" s="1"/>
  <c r="J25" l="1"/>
  <c r="J26"/>
  <c r="J27"/>
  <c r="D31"/>
  <c r="D26"/>
  <c r="N2"/>
</calcChain>
</file>

<file path=xl/sharedStrings.xml><?xml version="1.0" encoding="utf-8"?>
<sst xmlns="http://schemas.openxmlformats.org/spreadsheetml/2006/main" count="44" uniqueCount="25">
  <si>
    <t>Vin</t>
  </si>
  <si>
    <t>R1</t>
  </si>
  <si>
    <t>R2</t>
  </si>
  <si>
    <t>Vout</t>
  </si>
  <si>
    <t>Min</t>
  </si>
  <si>
    <t>Max</t>
  </si>
  <si>
    <t>MIN</t>
  </si>
  <si>
    <t>MAX</t>
  </si>
  <si>
    <t>Possible Combinations</t>
  </si>
  <si>
    <t>Low Battery LED on when Vout &lt;</t>
  </si>
  <si>
    <t>Idiv, max</t>
  </si>
  <si>
    <t>Idiv,min</t>
  </si>
  <si>
    <t>mA</t>
  </si>
  <si>
    <t>VREF</t>
  </si>
  <si>
    <t>VREF,max</t>
  </si>
  <si>
    <t>Low Battery LED on when Vcc&lt;</t>
  </si>
  <si>
    <t>VREF,nom</t>
  </si>
  <si>
    <t>Vcc</t>
  </si>
  <si>
    <t>VREF,min</t>
  </si>
  <si>
    <t>Comparator Voffset</t>
  </si>
  <si>
    <t>V</t>
  </si>
  <si>
    <t>Low Battery LED on Vcc Range</t>
  </si>
  <si>
    <t>min</t>
  </si>
  <si>
    <t>max</t>
  </si>
  <si>
    <t>mean</t>
  </si>
</sst>
</file>

<file path=xl/styles.xml><?xml version="1.0" encoding="utf-8"?>
<styleSheet xmlns="http://schemas.openxmlformats.org/spreadsheetml/2006/main">
  <numFmts count="1">
    <numFmt numFmtId="172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36"/>
  <sheetViews>
    <sheetView tabSelected="1" workbookViewId="0">
      <selection activeCell="O23" sqref="O23"/>
    </sheetView>
  </sheetViews>
  <sheetFormatPr defaultRowHeight="15"/>
  <cols>
    <col min="3" max="3" width="7" bestFit="1" customWidth="1"/>
    <col min="6" max="6" width="9.5703125" bestFit="1" customWidth="1"/>
  </cols>
  <sheetData>
    <row r="2" spans="2:14">
      <c r="B2" t="s">
        <v>0</v>
      </c>
      <c r="C2">
        <v>3.2</v>
      </c>
      <c r="H2" t="s">
        <v>17</v>
      </c>
      <c r="I2">
        <f>$I$7/(I5/(I5+I4))</f>
        <v>3.198</v>
      </c>
      <c r="J2">
        <f t="shared" ref="J2:L2" si="0">$I$7/(J5/(J5+J4))</f>
        <v>3.1574059405940589</v>
      </c>
      <c r="K2">
        <f t="shared" si="0"/>
        <v>3.2394141414141413</v>
      </c>
      <c r="L2">
        <f t="shared" si="0"/>
        <v>3.198</v>
      </c>
      <c r="N2">
        <f>MIN(I2:L2) - C2</f>
        <v>-4.2594059405941298E-2</v>
      </c>
    </row>
    <row r="3" spans="2:14">
      <c r="F3" t="s">
        <v>4</v>
      </c>
      <c r="G3" t="s">
        <v>5</v>
      </c>
      <c r="I3" t="s">
        <v>8</v>
      </c>
    </row>
    <row r="4" spans="2:14">
      <c r="B4" t="s">
        <v>1</v>
      </c>
      <c r="C4">
        <v>100000</v>
      </c>
      <c r="D4" s="1">
        <v>0.01</v>
      </c>
      <c r="E4">
        <f>C4*D4</f>
        <v>1000</v>
      </c>
      <c r="F4" s="2">
        <f>C4-E4</f>
        <v>99000</v>
      </c>
      <c r="G4">
        <f>C4+E4</f>
        <v>101000</v>
      </c>
      <c r="I4" s="2">
        <f>F4</f>
        <v>99000</v>
      </c>
      <c r="J4" s="2">
        <f>F4</f>
        <v>99000</v>
      </c>
      <c r="K4">
        <f>G4</f>
        <v>101000</v>
      </c>
      <c r="L4">
        <f>G4</f>
        <v>101000</v>
      </c>
    </row>
    <row r="5" spans="2:14">
      <c r="B5" t="s">
        <v>2</v>
      </c>
      <c r="C5">
        <v>56000</v>
      </c>
      <c r="D5" s="1">
        <v>0.01</v>
      </c>
      <c r="E5">
        <f>C5*D5</f>
        <v>560</v>
      </c>
      <c r="F5" s="2">
        <f>C5-E5</f>
        <v>55440</v>
      </c>
      <c r="G5">
        <f>C5+E5</f>
        <v>56560</v>
      </c>
      <c r="I5" s="2">
        <f>F5</f>
        <v>55440</v>
      </c>
      <c r="J5">
        <f>G5</f>
        <v>56560</v>
      </c>
      <c r="K5" s="2">
        <f>F5</f>
        <v>55440</v>
      </c>
      <c r="L5">
        <f>G5</f>
        <v>56560</v>
      </c>
    </row>
    <row r="7" spans="2:14">
      <c r="B7" t="s">
        <v>3</v>
      </c>
      <c r="C7" s="4">
        <f>C2*(C5/(C5+C4))</f>
        <v>1.1487179487179489</v>
      </c>
      <c r="E7" s="3" t="s">
        <v>9</v>
      </c>
      <c r="F7" s="3"/>
      <c r="G7" s="3"/>
      <c r="H7" s="3"/>
      <c r="I7">
        <v>1.1479999999999999</v>
      </c>
    </row>
    <row r="9" spans="2:14">
      <c r="B9" t="s">
        <v>10</v>
      </c>
      <c r="C9" s="4">
        <f>(4.2/($C$4+$C$5))*1000</f>
        <v>2.6923076923076925E-2</v>
      </c>
      <c r="D9" t="s">
        <v>12</v>
      </c>
    </row>
    <row r="10" spans="2:14">
      <c r="B10" t="s">
        <v>11</v>
      </c>
      <c r="C10" s="4">
        <f>(3.2/($C$4+$C$5))*1000</f>
        <v>2.0512820512820516E-2</v>
      </c>
      <c r="D10" t="s">
        <v>12</v>
      </c>
    </row>
    <row r="14" spans="2:14">
      <c r="I14" t="s">
        <v>1</v>
      </c>
      <c r="J14" t="s">
        <v>6</v>
      </c>
      <c r="K14" t="s">
        <v>6</v>
      </c>
      <c r="L14" t="s">
        <v>7</v>
      </c>
      <c r="M14" t="s">
        <v>7</v>
      </c>
    </row>
    <row r="15" spans="2:14">
      <c r="I15" t="s">
        <v>2</v>
      </c>
      <c r="J15" t="s">
        <v>6</v>
      </c>
      <c r="K15" t="s">
        <v>7</v>
      </c>
      <c r="L15" t="s">
        <v>6</v>
      </c>
      <c r="M15" t="s">
        <v>7</v>
      </c>
    </row>
    <row r="17" spans="2:10">
      <c r="B17" t="s">
        <v>19</v>
      </c>
    </row>
    <row r="18" spans="2:10">
      <c r="B18">
        <v>0.01</v>
      </c>
      <c r="C18" t="s">
        <v>20</v>
      </c>
    </row>
    <row r="19" spans="2:10">
      <c r="F19" t="s">
        <v>6</v>
      </c>
      <c r="G19" t="s">
        <v>7</v>
      </c>
    </row>
    <row r="20" spans="2:10">
      <c r="B20" t="s">
        <v>13</v>
      </c>
      <c r="C20">
        <v>1.2</v>
      </c>
      <c r="D20" s="5">
        <v>3.5000000000000003E-2</v>
      </c>
      <c r="E20">
        <f>C20*D20</f>
        <v>4.2000000000000003E-2</v>
      </c>
      <c r="F20">
        <f>C20-E20-B18</f>
        <v>1.1479999999999999</v>
      </c>
      <c r="G20">
        <f>C20+E20-B18</f>
        <v>1.232</v>
      </c>
    </row>
    <row r="23" spans="2:10">
      <c r="B23" t="s">
        <v>14</v>
      </c>
    </row>
    <row r="24" spans="2:10">
      <c r="C24" t="s">
        <v>15</v>
      </c>
      <c r="H24" t="s">
        <v>21</v>
      </c>
    </row>
    <row r="25" spans="2:10">
      <c r="C25" t="s">
        <v>6</v>
      </c>
      <c r="D25">
        <f>G20/(J5/(J5+J4))</f>
        <v>3.3884356435643563</v>
      </c>
      <c r="I25" t="s">
        <v>22</v>
      </c>
      <c r="J25">
        <f>MIN(D25:D26,D30:D31,D35:D36)</f>
        <v>3.1574059405940589</v>
      </c>
    </row>
    <row r="26" spans="2:10">
      <c r="C26" t="s">
        <v>7</v>
      </c>
      <c r="D26">
        <f>G20/(K5/(K5+K4))</f>
        <v>3.4764444444444442</v>
      </c>
      <c r="I26" t="s">
        <v>23</v>
      </c>
      <c r="J26">
        <f>MAX(D25:D26,D30:D31,D35:D36)</f>
        <v>3.4764444444444442</v>
      </c>
    </row>
    <row r="27" spans="2:10">
      <c r="I27" t="s">
        <v>24</v>
      </c>
      <c r="J27">
        <f>AVERAGE(D25:D26,D30:D31,D35:D36)</f>
        <v>3.3247119473852145</v>
      </c>
    </row>
    <row r="28" spans="2:10">
      <c r="B28" t="s">
        <v>16</v>
      </c>
    </row>
    <row r="29" spans="2:10">
      <c r="C29" t="s">
        <v>15</v>
      </c>
    </row>
    <row r="30" spans="2:10">
      <c r="C30" t="s">
        <v>6</v>
      </c>
      <c r="D30">
        <f>C20/(J5/(J5+J4))</f>
        <v>3.3004243281471002</v>
      </c>
    </row>
    <row r="31" spans="2:10">
      <c r="C31" t="s">
        <v>7</v>
      </c>
      <c r="D31">
        <f>C20/(K5/(K5+K4))</f>
        <v>3.3861471861471859</v>
      </c>
    </row>
    <row r="33" spans="2:4">
      <c r="B33" t="s">
        <v>18</v>
      </c>
    </row>
    <row r="34" spans="2:4">
      <c r="C34" t="s">
        <v>15</v>
      </c>
    </row>
    <row r="35" spans="2:4">
      <c r="C35" t="s">
        <v>6</v>
      </c>
      <c r="D35">
        <f>F20/(J5/(J5+J4))</f>
        <v>3.1574059405940589</v>
      </c>
    </row>
    <row r="36" spans="2:4">
      <c r="C36" t="s">
        <v>7</v>
      </c>
      <c r="D36">
        <f>F20/(K5/(K5+K4))</f>
        <v>3.2394141414141413</v>
      </c>
    </row>
  </sheetData>
  <mergeCells count="1">
    <mergeCell ref="E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Perry</dc:creator>
  <cp:lastModifiedBy>Sam Perry</cp:lastModifiedBy>
  <dcterms:created xsi:type="dcterms:W3CDTF">2018-02-11T15:54:01Z</dcterms:created>
  <dcterms:modified xsi:type="dcterms:W3CDTF">2018-02-11T16:33:20Z</dcterms:modified>
</cp:coreProperties>
</file>