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e\Documents\Cursos\BOOTCAMP_SANTANDER_EXCEL\"/>
    </mc:Choice>
  </mc:AlternateContent>
  <xr:revisionPtr revIDLastSave="0" documentId="13_ncr:1_{117DC7DA-C550-40CB-AAB1-80338D944D01}" xr6:coauthVersionLast="47" xr6:coauthVersionMax="47" xr10:uidLastSave="{00000000-0000-0000-0000-000000000000}"/>
  <bookViews>
    <workbookView xWindow="-120" yWindow="-120" windowWidth="20730" windowHeight="11040" xr2:uid="{06E609EE-412B-4FEE-BCCD-2D27A7E5C393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A16" i="2"/>
  <c r="A17" i="2"/>
  <c r="A18" i="2"/>
  <c r="A19" i="2"/>
  <c r="A20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32" i="1" l="1"/>
  <c r="D35" i="1" s="1"/>
  <c r="C25" i="1"/>
  <c r="D25" i="1" s="1"/>
  <c r="C26" i="1"/>
  <c r="D26" i="1" s="1"/>
  <c r="C27" i="1"/>
  <c r="D27" i="1" s="1"/>
  <c r="C28" i="1"/>
  <c r="D28" i="1" s="1"/>
  <c r="C24" i="1"/>
  <c r="D24" i="1" s="1"/>
  <c r="D20" i="1"/>
  <c r="D21" i="1" s="1"/>
  <c r="D14" i="1"/>
  <c r="D38" i="1" l="1"/>
  <c r="D40" i="1"/>
  <c r="D37" i="1"/>
  <c r="D36" i="1"/>
  <c r="D39" i="1"/>
  <c r="D41" i="1" l="1"/>
</calcChain>
</file>

<file path=xl/sharedStrings.xml><?xml version="1.0" encoding="utf-8"?>
<sst xmlns="http://schemas.openxmlformats.org/spreadsheetml/2006/main" count="76" uniqueCount="35">
  <si>
    <t>Objetivo: Criar um simulador simples de investimento</t>
  </si>
  <si>
    <t>Perguntas de Negócio</t>
  </si>
  <si>
    <t>1. Quanto investir por mês?</t>
  </si>
  <si>
    <t>2. Por quantos anos?</t>
  </si>
  <si>
    <t>4. Qual o patrimônio acumulado?</t>
  </si>
  <si>
    <t>5. Qual valor dos dividendos mensais?</t>
  </si>
  <si>
    <t>INVESTIMENTO MENSAL</t>
  </si>
  <si>
    <t>3. Qual a taxa de rendimento mensal?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</si>
  <si>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</si>
  <si>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</si>
  <si>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</si>
  <si>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</si>
  <si>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</si>
  <si>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</si>
  <si>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Rendimento Carteira</t>
  </si>
  <si>
    <t>Salário</t>
  </si>
  <si>
    <t>Sugestão de Investimento</t>
  </si>
  <si>
    <t>CONFIGURAÇÕES</t>
  </si>
  <si>
    <t>CENÁRIOS</t>
  </si>
  <si>
    <t>Agressivo</t>
  </si>
  <si>
    <t>VALOR A SER INVESTIDO POR MÊS</t>
  </si>
  <si>
    <t>PERFIL</t>
  </si>
  <si>
    <t>TIPO DE FII</t>
  </si>
  <si>
    <t>Valores</t>
  </si>
  <si>
    <t>Percentual Sugerido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</si>
  <si>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</si>
  <si>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</si>
  <si>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</si>
  <si>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</si>
  <si>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</si>
  <si>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</si>
  <si>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</si>
  <si>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</si>
  <si>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Moderado</t>
  </si>
  <si>
    <t>CHAVE COMPOSTA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</si>
</sst>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Segoi ui"/>
    </font>
    <font>
      <b/>
      <sz val="18"/>
      <color theme="0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1"/>
      <name val="SegoI UI"/>
    </font>
    <font>
      <b/>
      <sz val="11"/>
      <color theme="1"/>
      <name val="Segoi UI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2">
    <xf numFmtId="0" fontId="0" fillId="0" borderId="0" xfId="0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4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2" fillId="2" borderId="0" xfId="2"/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0" borderId="7" xfId="0" applyBorder="1"/>
    <xf numFmtId="0" fontId="0" fillId="0" borderId="7" xfId="0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7" xfId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64" fontId="0" fillId="4" borderId="25" xfId="0" applyNumberFormat="1" applyFill="1" applyBorder="1" applyAlignment="1">
      <alignment horizontal="center"/>
    </xf>
    <xf numFmtId="0" fontId="6" fillId="4" borderId="19" xfId="0" applyFont="1" applyFill="1" applyBorder="1" applyAlignment="1">
      <alignment horizontal="left" indent="3"/>
    </xf>
    <xf numFmtId="0" fontId="6" fillId="4" borderId="17" xfId="0" applyFont="1" applyFill="1" applyBorder="1" applyAlignment="1">
      <alignment horizontal="left" indent="3"/>
    </xf>
    <xf numFmtId="0" fontId="6" fillId="4" borderId="21" xfId="0" applyFont="1" applyFill="1" applyBorder="1" applyAlignment="1">
      <alignment horizontal="left" indent="3"/>
    </xf>
    <xf numFmtId="0" fontId="6" fillId="4" borderId="18" xfId="0" applyFont="1" applyFill="1" applyBorder="1" applyAlignment="1">
      <alignment horizontal="left" indent="3"/>
    </xf>
    <xf numFmtId="0" fontId="6" fillId="4" borderId="23" xfId="0" applyFont="1" applyFill="1" applyBorder="1" applyAlignment="1">
      <alignment horizontal="left" indent="3"/>
    </xf>
    <xf numFmtId="0" fontId="6" fillId="4" borderId="24" xfId="0" applyFont="1" applyFill="1" applyBorder="1" applyAlignment="1">
      <alignment horizontal="left" indent="3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left" indent="3"/>
    </xf>
    <xf numFmtId="0" fontId="9" fillId="6" borderId="26" xfId="0" applyFont="1" applyFill="1" applyBorder="1" applyAlignment="1">
      <alignment horizontal="left" indent="3"/>
    </xf>
    <xf numFmtId="0" fontId="6" fillId="4" borderId="27" xfId="0" applyFont="1" applyFill="1" applyBorder="1" applyAlignment="1">
      <alignment horizontal="left" indent="3"/>
    </xf>
    <xf numFmtId="0" fontId="6" fillId="4" borderId="28" xfId="0" applyFont="1" applyFill="1" applyBorder="1" applyAlignment="1">
      <alignment horizontal="left" indent="3"/>
    </xf>
    <xf numFmtId="164" fontId="10" fillId="0" borderId="29" xfId="0" applyNumberFormat="1" applyFont="1" applyBorder="1" applyAlignment="1">
      <alignment horizontal="center"/>
    </xf>
    <xf numFmtId="0" fontId="6" fillId="4" borderId="30" xfId="0" applyFont="1" applyFill="1" applyBorder="1" applyAlignment="1">
      <alignment horizontal="left" indent="3"/>
    </xf>
    <xf numFmtId="0" fontId="10" fillId="0" borderId="31" xfId="0" applyFont="1" applyBorder="1" applyAlignment="1">
      <alignment horizontal="center"/>
    </xf>
    <xf numFmtId="10" fontId="10" fillId="0" borderId="31" xfId="1" applyNumberFormat="1" applyFont="1" applyBorder="1" applyAlignment="1">
      <alignment horizontal="center"/>
    </xf>
    <xf numFmtId="0" fontId="9" fillId="6" borderId="30" xfId="0" applyFont="1" applyFill="1" applyBorder="1" applyAlignment="1">
      <alignment horizontal="left" indent="3"/>
    </xf>
    <xf numFmtId="8" fontId="10" fillId="6" borderId="31" xfId="0" applyNumberFormat="1" applyFont="1" applyFill="1" applyBorder="1" applyAlignment="1">
      <alignment horizontal="center"/>
    </xf>
    <xf numFmtId="0" fontId="9" fillId="6" borderId="32" xfId="0" applyFont="1" applyFill="1" applyBorder="1" applyAlignment="1">
      <alignment horizontal="left" indent="3"/>
    </xf>
    <xf numFmtId="0" fontId="9" fillId="6" borderId="33" xfId="0" applyFont="1" applyFill="1" applyBorder="1" applyAlignment="1">
      <alignment horizontal="left" indent="3"/>
    </xf>
    <xf numFmtId="8" fontId="10" fillId="6" borderId="34" xfId="0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left" indent="3"/>
    </xf>
    <xf numFmtId="0" fontId="12" fillId="4" borderId="26" xfId="0" applyFont="1" applyFill="1" applyBorder="1" applyAlignment="1">
      <alignment horizontal="left" indent="3"/>
    </xf>
    <xf numFmtId="0" fontId="12" fillId="3" borderId="8" xfId="0" applyFont="1" applyFill="1" applyBorder="1" applyAlignment="1">
      <alignment horizontal="left" indent="3"/>
    </xf>
    <xf numFmtId="8" fontId="13" fillId="3" borderId="9" xfId="0" applyNumberFormat="1" applyFont="1" applyFill="1" applyBorder="1" applyAlignment="1">
      <alignment horizontal="center"/>
    </xf>
    <xf numFmtId="8" fontId="13" fillId="3" borderId="10" xfId="0" applyNumberFormat="1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indent="3"/>
    </xf>
    <xf numFmtId="8" fontId="13" fillId="3" borderId="12" xfId="0" applyNumberFormat="1" applyFont="1" applyFill="1" applyBorder="1" applyAlignment="1">
      <alignment horizontal="center"/>
    </xf>
    <xf numFmtId="8" fontId="13" fillId="3" borderId="13" xfId="0" applyNumberFormat="1" applyFont="1" applyFill="1" applyBorder="1" applyAlignment="1">
      <alignment horizontal="center"/>
    </xf>
    <xf numFmtId="0" fontId="12" fillId="3" borderId="14" xfId="0" applyFont="1" applyFill="1" applyBorder="1" applyAlignment="1">
      <alignment horizontal="left" indent="3"/>
    </xf>
    <xf numFmtId="8" fontId="13" fillId="3" borderId="15" xfId="0" applyNumberFormat="1" applyFont="1" applyFill="1" applyBorder="1" applyAlignment="1">
      <alignment horizontal="center"/>
    </xf>
    <xf numFmtId="8" fontId="13" fillId="3" borderId="16" xfId="0" applyNumberFormat="1" applyFont="1" applyFill="1" applyBorder="1" applyAlignment="1">
      <alignment horizontal="center"/>
    </xf>
    <xf numFmtId="0" fontId="2" fillId="2" borderId="0" xfId="2" applyBorder="1" applyAlignment="1"/>
    <xf numFmtId="0" fontId="2" fillId="2" borderId="0" xfId="2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164" fontId="0" fillId="4" borderId="0" xfId="0" applyNumberFormat="1" applyFill="1"/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APP!$C$35:$C$40</c:f>
              <c:numCache>
                <c:formatCode>0%</c:formatCode>
                <c:ptCount val="6"/>
                <c:pt idx="0">
                  <c:v>0.32</c:v>
                </c:pt>
                <c:pt idx="1">
                  <c:v>0.4</c:v>
                </c:pt>
                <c:pt idx="2">
                  <c:v>0.08</c:v>
                </c:pt>
                <c:pt idx="3">
                  <c:v>0.1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4FDA-A991-746691BA3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0</xdr:row>
      <xdr:rowOff>123825</xdr:rowOff>
    </xdr:from>
    <xdr:to>
      <xdr:col>4</xdr:col>
      <xdr:colOff>200025</xdr:colOff>
      <xdr:row>9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EAF7A1-4AB6-414D-81AD-87768BA548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0500" y="123825"/>
          <a:ext cx="6200775" cy="1619250"/>
        </a:xfrm>
        <a:prstGeom prst="rect">
          <a:avLst/>
        </a:prstGeom>
      </xdr:spPr>
    </xdr:pic>
    <xdr:clientData/>
  </xdr:twoCellAnchor>
  <xdr:twoCellAnchor>
    <xdr:from>
      <xdr:col>1</xdr:col>
      <xdr:colOff>690562</xdr:colOff>
      <xdr:row>42</xdr:row>
      <xdr:rowOff>71437</xdr:rowOff>
    </xdr:from>
    <xdr:to>
      <xdr:col>3</xdr:col>
      <xdr:colOff>1081087</xdr:colOff>
      <xdr:row>56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88C305-F18E-A6E3-9282-63AE2DFC5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F340-39E6-4124-931A-00CF3EA8FD0F}">
  <dimension ref="A1:F65"/>
  <sheetViews>
    <sheetView showGridLines="0" tabSelected="1" workbookViewId="0">
      <selection activeCell="A59" sqref="A59:XFD1048576"/>
    </sheetView>
  </sheetViews>
  <sheetFormatPr defaultColWidth="0" defaultRowHeight="15" zeroHeight="1"/>
  <cols>
    <col min="1" max="1" width="5.7109375" customWidth="1"/>
    <col min="2" max="2" width="41.7109375" customWidth="1"/>
    <col min="3" max="3" width="21" customWidth="1"/>
    <col min="4" max="4" width="24.42578125" customWidth="1"/>
    <col min="5" max="5" width="23.7109375" customWidth="1"/>
    <col min="6" max="6" width="13.85546875" hidden="1" customWidth="1"/>
    <col min="7" max="11" width="9.140625" hidden="1" customWidth="1"/>
    <col min="12" max="16384" width="9.140625" hidden="1"/>
  </cols>
  <sheetData>
    <row r="1" spans="2:4"/>
    <row r="2" spans="2:4"/>
    <row r="3" spans="2:4"/>
    <row r="4" spans="2:4"/>
    <row r="5" spans="2:4"/>
    <row r="6" spans="2:4"/>
    <row r="7" spans="2:4"/>
    <row r="8" spans="2:4"/>
    <row r="9" spans="2:4"/>
    <row r="10" spans="2:4" ht="15.75" thickBot="1"/>
    <row r="11" spans="2:4" ht="26.25">
      <c r="B11" s="26" t="s">
        <v>17</v>
      </c>
      <c r="C11" s="27"/>
      <c r="D11" s="28"/>
    </row>
    <row r="12" spans="2:4" ht="21" customHeight="1">
      <c r="B12" s="20" t="s">
        <v>15</v>
      </c>
      <c r="C12" s="21"/>
      <c r="D12" s="17">
        <v>5000</v>
      </c>
    </row>
    <row r="13" spans="2:4" ht="21" customHeight="1">
      <c r="B13" s="22" t="s">
        <v>14</v>
      </c>
      <c r="C13" s="23"/>
      <c r="D13" s="18">
        <v>8.9999999999999993E-3</v>
      </c>
    </row>
    <row r="14" spans="2:4" ht="21" customHeight="1" thickBot="1">
      <c r="B14" s="24" t="s">
        <v>16</v>
      </c>
      <c r="C14" s="25"/>
      <c r="D14" s="19">
        <f>D12*30%</f>
        <v>1500</v>
      </c>
    </row>
    <row r="15" spans="2:4" ht="15.75" thickBot="1"/>
    <row r="16" spans="2:4" ht="42.75" customHeight="1" thickBot="1">
      <c r="B16" s="29" t="s">
        <v>6</v>
      </c>
      <c r="C16" s="30"/>
      <c r="D16" s="31"/>
    </row>
    <row r="17" spans="1:4" ht="21" customHeight="1">
      <c r="B17" s="34" t="s">
        <v>2</v>
      </c>
      <c r="C17" s="35"/>
      <c r="D17" s="36">
        <v>500</v>
      </c>
    </row>
    <row r="18" spans="1:4" ht="21" customHeight="1">
      <c r="B18" s="37" t="s">
        <v>3</v>
      </c>
      <c r="C18" s="32"/>
      <c r="D18" s="38">
        <v>5</v>
      </c>
    </row>
    <row r="19" spans="1:4" ht="21" customHeight="1">
      <c r="B19" s="46" t="s">
        <v>7</v>
      </c>
      <c r="C19" s="47"/>
      <c r="D19" s="39">
        <v>1.0789999999999999E-2</v>
      </c>
    </row>
    <row r="20" spans="1:4" ht="21" customHeight="1">
      <c r="B20" s="40" t="s">
        <v>4</v>
      </c>
      <c r="C20" s="33"/>
      <c r="D20" s="41">
        <f>FV(taxa_mensal,qtd_anos*12,aporte*-1)</f>
        <v>41888.456999243819</v>
      </c>
    </row>
    <row r="21" spans="1:4" ht="21" customHeight="1" thickBot="1">
      <c r="B21" s="42" t="s">
        <v>5</v>
      </c>
      <c r="C21" s="43"/>
      <c r="D21" s="44">
        <f>patrimonio*rendimento_carteira</f>
        <v>376.99611299319434</v>
      </c>
    </row>
    <row r="22" spans="1:4" ht="15.75" thickBot="1"/>
    <row r="23" spans="1:4" ht="30.75" customHeight="1" thickBot="1">
      <c r="B23" s="29" t="s">
        <v>18</v>
      </c>
      <c r="C23" s="30"/>
      <c r="D23" s="45" t="s">
        <v>13</v>
      </c>
    </row>
    <row r="24" spans="1:4" ht="21" customHeight="1" thickBot="1">
      <c r="A24" s="4">
        <v>2</v>
      </c>
      <c r="B24" s="48" t="s">
        <v>8</v>
      </c>
      <c r="C24" s="49">
        <f>FV(taxa_mensal,$A24*12,aporte*(-1))</f>
        <v>13613.813648822608</v>
      </c>
      <c r="D24" s="50">
        <f>C24*rendimento_carteira</f>
        <v>122.52432283940347</v>
      </c>
    </row>
    <row r="25" spans="1:4" ht="21" customHeight="1" thickBot="1">
      <c r="A25" s="4">
        <v>5</v>
      </c>
      <c r="B25" s="51" t="s">
        <v>9</v>
      </c>
      <c r="C25" s="52">
        <f>FV(taxa_mensal,$A25*12,aporte*(-1))</f>
        <v>41888.456999243819</v>
      </c>
      <c r="D25" s="53">
        <f>C25*rendimento_carteira</f>
        <v>376.99611299319434</v>
      </c>
    </row>
    <row r="26" spans="1:4" ht="21" customHeight="1" thickBot="1">
      <c r="A26" s="4">
        <v>10</v>
      </c>
      <c r="B26" s="51" t="s">
        <v>10</v>
      </c>
      <c r="C26" s="52">
        <f>FV(taxa_mensal,$A26*12,aporte*(-1))</f>
        <v>121642.1062650861</v>
      </c>
      <c r="D26" s="53">
        <f>C26*rendimento_carteira</f>
        <v>1094.7789563857748</v>
      </c>
    </row>
    <row r="27" spans="1:4" ht="21" customHeight="1" thickBot="1">
      <c r="A27" s="4">
        <v>20</v>
      </c>
      <c r="B27" s="51" t="s">
        <v>11</v>
      </c>
      <c r="C27" s="52">
        <f>FV(taxa_mensal,$A27*12,aporte*(-1))</f>
        <v>562599.20004854025</v>
      </c>
      <c r="D27" s="53">
        <f>C27*rendimento_carteira</f>
        <v>5063.3928004368618</v>
      </c>
    </row>
    <row r="28" spans="1:4" ht="21" customHeight="1" thickBot="1">
      <c r="A28" s="4">
        <v>30</v>
      </c>
      <c r="B28" s="54" t="s">
        <v>12</v>
      </c>
      <c r="C28" s="55">
        <f>FV(taxa_mensal,$A28*12,aporte*(-1))</f>
        <v>2161084.8275023573</v>
      </c>
      <c r="D28" s="56">
        <f>C28*rendimento_carteira</f>
        <v>19449.763447521214</v>
      </c>
    </row>
    <row r="29" spans="1:4"/>
    <row r="30" spans="1:4"/>
    <row r="31" spans="1:4" ht="18" customHeight="1">
      <c r="B31" s="57" t="s">
        <v>21</v>
      </c>
      <c r="C31" s="58" t="s">
        <v>33</v>
      </c>
      <c r="D31" s="7"/>
    </row>
    <row r="32" spans="1:4" ht="16.5" customHeight="1">
      <c r="B32" s="8" t="s">
        <v>20</v>
      </c>
      <c r="C32" s="9">
        <f>aporte</f>
        <v>500</v>
      </c>
      <c r="D32" s="5"/>
    </row>
    <row r="33" spans="2:4"/>
    <row r="34" spans="2:4" ht="18.75" customHeight="1">
      <c r="B34" s="10" t="s">
        <v>22</v>
      </c>
      <c r="C34" s="10" t="s">
        <v>24</v>
      </c>
      <c r="D34" s="10" t="s">
        <v>23</v>
      </c>
    </row>
    <row r="35" spans="2:4" ht="15.75" customHeight="1">
      <c r="B35" s="6" t="s">
        <v>25</v>
      </c>
      <c r="C35" s="15">
        <f>VLOOKUP($C$31&amp;"-"&amp;B35,Planilha2!$A:$D,4,FALSE)</f>
        <v>0.32</v>
      </c>
      <c r="D35" s="61">
        <f>$C$32*C35</f>
        <v>160</v>
      </c>
    </row>
    <row r="36" spans="2:4" ht="15.75" customHeight="1">
      <c r="B36" s="6" t="s">
        <v>26</v>
      </c>
      <c r="C36" s="15">
        <f>VLOOKUP($C$31&amp;"-"&amp;B36,Planilha2!$A:$D,4,FALSE)</f>
        <v>0.4</v>
      </c>
      <c r="D36" s="61">
        <f t="shared" ref="D36:D40" si="0">$C$32*C36</f>
        <v>200</v>
      </c>
    </row>
    <row r="37" spans="2:4" ht="15.75" customHeight="1">
      <c r="B37" s="6" t="s">
        <v>27</v>
      </c>
      <c r="C37" s="15">
        <f>VLOOKUP($C$31&amp;"-"&amp;B37,Planilha2!$A:$D,4,FALSE)</f>
        <v>0.08</v>
      </c>
      <c r="D37" s="61">
        <f t="shared" si="0"/>
        <v>40</v>
      </c>
    </row>
    <row r="38" spans="2:4" ht="15.75" customHeight="1">
      <c r="B38" s="6" t="s">
        <v>28</v>
      </c>
      <c r="C38" s="15">
        <f>VLOOKUP($C$31&amp;"-"&amp;B38,Planilha2!$A:$D,4,FALSE)</f>
        <v>0.1</v>
      </c>
      <c r="D38" s="61">
        <f t="shared" si="0"/>
        <v>50</v>
      </c>
    </row>
    <row r="39" spans="2:4" ht="15.75" customHeight="1">
      <c r="B39" s="6" t="s">
        <v>29</v>
      </c>
      <c r="C39" s="15">
        <f>VLOOKUP($C$31&amp;"-"&amp;B39,Planilha2!$A:$D,4,FALSE)</f>
        <v>0.05</v>
      </c>
      <c r="D39" s="61">
        <f t="shared" si="0"/>
        <v>25</v>
      </c>
    </row>
    <row r="40" spans="2:4" ht="15.75" customHeight="1">
      <c r="B40" s="6" t="s">
        <v>30</v>
      </c>
      <c r="C40" s="15">
        <f>VLOOKUP($C$31&amp;"-"&amp;B40,Planilha2!$A:$D,4,FALSE)</f>
        <v>0.05</v>
      </c>
      <c r="D40" s="61">
        <f t="shared" si="0"/>
        <v>25</v>
      </c>
    </row>
    <row r="41" spans="2:4" ht="19.5" customHeight="1">
      <c r="B41" s="11"/>
      <c r="C41" s="11"/>
      <c r="D41" s="12">
        <f>SUM(D35:D40)</f>
        <v>500</v>
      </c>
    </row>
    <row r="42" spans="2:4"/>
    <row r="43" spans="2:4"/>
    <row r="44" spans="2:4"/>
    <row r="45" spans="2:4"/>
    <row r="46" spans="2:4"/>
    <row r="47" spans="2:4"/>
    <row r="48" spans="2:4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 hidden="1"/>
    <row r="60" customFormat="1" hidden="1"/>
    <row r="61" customFormat="1" hidden="1"/>
    <row r="62" customFormat="1" hidden="1"/>
    <row r="63" customFormat="1" hidden="1"/>
    <row r="64" customFormat="1" hidden="1"/>
    <row r="65" customFormat="1" hidden="1"/>
  </sheetData>
  <mergeCells count="11"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6:D16"/>
    <mergeCell ref="B11:C11"/>
  </mergeCells>
  <dataValidations count="1">
    <dataValidation type="list" allowBlank="1" showInputMessage="1" showErrorMessage="1" sqref="C31" xr:uid="{B2B2A0E1-3750-4829-A47D-322B93CE7CED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0D63-1B6C-41B5-893A-4C591D88265B}">
  <dimension ref="A2:D29"/>
  <sheetViews>
    <sheetView workbookViewId="0">
      <selection activeCell="F16" sqref="F16"/>
    </sheetView>
  </sheetViews>
  <sheetFormatPr defaultRowHeight="15"/>
  <cols>
    <col min="1" max="1" width="30.85546875" bestFit="1" customWidth="1"/>
    <col min="2" max="2" width="14.5703125" customWidth="1"/>
    <col min="3" max="3" width="18.5703125" bestFit="1" customWidth="1"/>
  </cols>
  <sheetData>
    <row r="2" spans="1:4">
      <c r="A2" s="59" t="s">
        <v>34</v>
      </c>
      <c r="B2" s="59" t="s">
        <v>21</v>
      </c>
      <c r="C2" s="59" t="s">
        <v>22</v>
      </c>
      <c r="D2" s="60" t="s">
        <v>32</v>
      </c>
    </row>
    <row r="3" spans="1:4">
      <c r="A3" t="str">
        <f>B3&amp;"-"&amp;C3</f>
        <v>Conservador-PAPEL</v>
      </c>
      <c r="B3" t="s">
        <v>31</v>
      </c>
      <c r="C3" s="6" t="s">
        <v>25</v>
      </c>
      <c r="D3" s="15">
        <v>0.3</v>
      </c>
    </row>
    <row r="4" spans="1:4">
      <c r="A4" t="str">
        <f t="shared" ref="A4:A8" si="0">B4&amp;"-"&amp;C4</f>
        <v>Conservador-TIJOLO</v>
      </c>
      <c r="B4" t="s">
        <v>31</v>
      </c>
      <c r="C4" s="6" t="s">
        <v>26</v>
      </c>
      <c r="D4" s="15">
        <v>0.5</v>
      </c>
    </row>
    <row r="5" spans="1:4">
      <c r="A5" t="str">
        <f t="shared" si="0"/>
        <v>Conservador-HÍBRIDOS</v>
      </c>
      <c r="B5" t="s">
        <v>31</v>
      </c>
      <c r="C5" s="6" t="s">
        <v>27</v>
      </c>
      <c r="D5" s="15">
        <v>0.1</v>
      </c>
    </row>
    <row r="6" spans="1:4">
      <c r="A6" t="str">
        <f t="shared" si="0"/>
        <v>Conservador-FOFs</v>
      </c>
      <c r="B6" t="s">
        <v>31</v>
      </c>
      <c r="C6" s="6" t="s">
        <v>28</v>
      </c>
      <c r="D6" s="15">
        <v>0.1</v>
      </c>
    </row>
    <row r="7" spans="1:4">
      <c r="A7" t="str">
        <f t="shared" si="0"/>
        <v>Conservador-DESENVOLVIMENTO</v>
      </c>
      <c r="B7" t="s">
        <v>31</v>
      </c>
      <c r="C7" s="6" t="s">
        <v>29</v>
      </c>
      <c r="D7" s="15">
        <v>0</v>
      </c>
    </row>
    <row r="8" spans="1:4" ht="15.75" thickBot="1">
      <c r="A8" s="13" t="str">
        <f t="shared" si="0"/>
        <v>Conservador-HOTELARIAS</v>
      </c>
      <c r="B8" s="13" t="s">
        <v>31</v>
      </c>
      <c r="C8" s="14" t="s">
        <v>30</v>
      </c>
      <c r="D8" s="16">
        <v>0</v>
      </c>
    </row>
    <row r="9" spans="1:4">
      <c r="A9" t="str">
        <f>B9&amp;"-"&amp;C9</f>
        <v>Moderado-PAPEL</v>
      </c>
      <c r="B9" t="s">
        <v>33</v>
      </c>
      <c r="C9" s="6" t="s">
        <v>25</v>
      </c>
      <c r="D9" s="15">
        <v>0.32</v>
      </c>
    </row>
    <row r="10" spans="1:4">
      <c r="A10" t="str">
        <f t="shared" ref="A10:A14" si="1">B10&amp;"-"&amp;C10</f>
        <v>Moderado-TIJOLO</v>
      </c>
      <c r="B10" t="s">
        <v>33</v>
      </c>
      <c r="C10" s="6" t="s">
        <v>26</v>
      </c>
      <c r="D10" s="15">
        <v>0.4</v>
      </c>
    </row>
    <row r="11" spans="1:4">
      <c r="A11" t="str">
        <f t="shared" si="1"/>
        <v>Moderado-HÍBRIDOS</v>
      </c>
      <c r="B11" t="s">
        <v>33</v>
      </c>
      <c r="C11" s="6" t="s">
        <v>27</v>
      </c>
      <c r="D11" s="15">
        <v>0.08</v>
      </c>
    </row>
    <row r="12" spans="1:4">
      <c r="A12" t="str">
        <f t="shared" si="1"/>
        <v>Moderado-FOFs</v>
      </c>
      <c r="B12" t="s">
        <v>33</v>
      </c>
      <c r="C12" s="6" t="s">
        <v>28</v>
      </c>
      <c r="D12" s="15">
        <v>0.1</v>
      </c>
    </row>
    <row r="13" spans="1:4">
      <c r="A13" t="str">
        <f t="shared" si="1"/>
        <v>Moderado-DESENVOLVIMENTO</v>
      </c>
      <c r="B13" t="s">
        <v>33</v>
      </c>
      <c r="C13" s="6" t="s">
        <v>29</v>
      </c>
      <c r="D13" s="15">
        <v>0.05</v>
      </c>
    </row>
    <row r="14" spans="1:4" ht="15.75" thickBot="1">
      <c r="A14" s="13" t="str">
        <f t="shared" si="1"/>
        <v>Moderado-HOTELARIAS</v>
      </c>
      <c r="B14" s="13" t="s">
        <v>33</v>
      </c>
      <c r="C14" s="14" t="s">
        <v>30</v>
      </c>
      <c r="D14" s="16">
        <v>0.05</v>
      </c>
    </row>
    <row r="15" spans="1:4">
      <c r="A15" t="str">
        <f>B15&amp;"-"&amp;C15</f>
        <v>Agressivo-PAPEL</v>
      </c>
      <c r="B15" t="s">
        <v>19</v>
      </c>
      <c r="C15" s="6" t="s">
        <v>25</v>
      </c>
      <c r="D15" s="15">
        <v>0.5</v>
      </c>
    </row>
    <row r="16" spans="1:4">
      <c r="A16" t="str">
        <f t="shared" ref="A16:A20" si="2">B16&amp;"-"&amp;C16</f>
        <v>Agressivo-TIJOLO</v>
      </c>
      <c r="B16" t="s">
        <v>19</v>
      </c>
      <c r="C16" s="6" t="s">
        <v>26</v>
      </c>
      <c r="D16" s="15">
        <v>0.1</v>
      </c>
    </row>
    <row r="17" spans="1:4">
      <c r="A17" t="str">
        <f t="shared" si="2"/>
        <v>Agressivo-HÍBRIDOS</v>
      </c>
      <c r="B17" t="s">
        <v>19</v>
      </c>
      <c r="C17" s="6" t="s">
        <v>27</v>
      </c>
      <c r="D17" s="15">
        <v>0.05</v>
      </c>
    </row>
    <row r="18" spans="1:4">
      <c r="A18" t="str">
        <f t="shared" si="2"/>
        <v>Agressivo-FOFs</v>
      </c>
      <c r="B18" t="s">
        <v>19</v>
      </c>
      <c r="C18" s="6" t="s">
        <v>28</v>
      </c>
      <c r="D18" s="15">
        <v>0.05</v>
      </c>
    </row>
    <row r="19" spans="1:4">
      <c r="A19" t="str">
        <f t="shared" si="2"/>
        <v>Agressivo-DESENVOLVIMENTO</v>
      </c>
      <c r="B19" t="s">
        <v>19</v>
      </c>
      <c r="C19" s="6" t="s">
        <v>29</v>
      </c>
      <c r="D19" s="15">
        <v>0.2</v>
      </c>
    </row>
    <row r="20" spans="1:4">
      <c r="A20" t="str">
        <f t="shared" si="2"/>
        <v>Agressivo-HOTELARIAS</v>
      </c>
      <c r="B20" t="s">
        <v>19</v>
      </c>
      <c r="C20" s="6" t="s">
        <v>30</v>
      </c>
      <c r="D20" s="15">
        <v>0.1</v>
      </c>
    </row>
    <row r="23" spans="1:4">
      <c r="A23" s="1" t="s">
        <v>0</v>
      </c>
    </row>
    <row r="24" spans="1:4">
      <c r="A24" s="1" t="s">
        <v>1</v>
      </c>
    </row>
    <row r="25" spans="1:4">
      <c r="A25" s="1" t="s">
        <v>2</v>
      </c>
    </row>
    <row r="26" spans="1:4">
      <c r="A26" s="1" t="s">
        <v>3</v>
      </c>
    </row>
    <row r="27" spans="1:4">
      <c r="A27" s="1" t="s">
        <v>7</v>
      </c>
    </row>
    <row r="28" spans="1:4">
      <c r="A28" s="2" t="s">
        <v>4</v>
      </c>
    </row>
    <row r="29" spans="1:4" ht="15.75" thickBot="1">
      <c r="A29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2025-06-07T15:10:07Z</dcterms:created>
  <dcterms:modified xsi:type="dcterms:W3CDTF">2025-06-15T01:45:55Z</dcterms:modified>
</cp:coreProperties>
</file>