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lil\Desktop\BootCamp_Repo\"/>
    </mc:Choice>
  </mc:AlternateContent>
  <xr:revisionPtr revIDLastSave="0" documentId="13_ncr:1_{2FC82236-11B6-4A4D-B0BA-4A257BC35619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Sheet2" sheetId="2" r:id="rId1"/>
    <sheet name="Sheet3" sheetId="3" r:id="rId2"/>
    <sheet name="Sheet6" sheetId="6" r:id="rId3"/>
    <sheet name="Bonus" sheetId="7" r:id="rId4"/>
    <sheet name="Raw Data" sheetId="1" r:id="rId5"/>
  </sheets>
  <definedNames>
    <definedName name="_xlnm._FilterDatabase" localSheetId="4" hidden="1">'Raw Data'!$A$1:$N$4115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2" i="7" l="1"/>
  <c r="H3" i="7"/>
  <c r="H4" i="7"/>
  <c r="H5" i="7"/>
  <c r="H6" i="7"/>
  <c r="H7" i="7"/>
  <c r="H8" i="7"/>
  <c r="H9" i="7"/>
  <c r="H10" i="7"/>
  <c r="H11" i="7"/>
  <c r="H12" i="7"/>
  <c r="G2" i="7"/>
  <c r="G3" i="7"/>
  <c r="G4" i="7"/>
  <c r="G5" i="7"/>
  <c r="G6" i="7"/>
  <c r="G7" i="7"/>
  <c r="G8" i="7"/>
  <c r="G9" i="7"/>
  <c r="G10" i="7"/>
  <c r="G11" i="7"/>
  <c r="G12" i="7"/>
  <c r="F3" i="7"/>
  <c r="F4" i="7"/>
  <c r="F5" i="7"/>
  <c r="F6" i="7"/>
  <c r="F7" i="7"/>
  <c r="F8" i="7"/>
  <c r="F9" i="7"/>
  <c r="F10" i="7"/>
  <c r="F11" i="7"/>
  <c r="F12" i="7"/>
  <c r="F2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<sst xmlns="http://schemas.openxmlformats.org/spreadsheetml/2006/main" count="33048" uniqueCount="8399">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</sst>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2" fillId="0" borderId="0" xfId="0" applyNumberFormat="1" applyFont="1"/>
    <xf numFmtId="16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C7CE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C-402A-99D6-A0EFB6793F3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C-402A-99D6-A0EFB6793F3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3C-402A-99D6-A0EFB6793F3E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3C-402A-99D6-A0EFB679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902656"/>
        <c:axId val="408904296"/>
      </c:barChart>
      <c:catAx>
        <c:axId val="40890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904296"/>
        <c:crosses val="autoZero"/>
        <c:auto val="1"/>
        <c:lblAlgn val="ctr"/>
        <c:lblOffset val="100"/>
        <c:noMultiLvlLbl val="0"/>
      </c:catAx>
      <c:valAx>
        <c:axId val="40890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90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7-4D03-A682-32F176977B6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E7-4D03-A682-32F176977B6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E7-4D03-A682-32F176977B6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E7-4D03-A682-32F176977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9090040"/>
        <c:axId val="399087744"/>
      </c:barChart>
      <c:catAx>
        <c:axId val="39909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87744"/>
        <c:crosses val="autoZero"/>
        <c:auto val="1"/>
        <c:lblAlgn val="ctr"/>
        <c:lblOffset val="100"/>
        <c:noMultiLvlLbl val="0"/>
      </c:catAx>
      <c:valAx>
        <c:axId val="39908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9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1.xlsx]Sheet6!PivotTable5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4-4801-94EB-898EE2B27C8E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4-4801-94EB-898EE2B27C8E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84-4801-94EB-898EE2B27C8E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84-4801-94EB-898EE2B27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502528"/>
        <c:axId val="522499248"/>
      </c:lineChart>
      <c:catAx>
        <c:axId val="52250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99248"/>
        <c:crosses val="autoZero"/>
        <c:auto val="1"/>
        <c:lblAlgn val="ctr"/>
        <c:lblOffset val="100"/>
        <c:noMultiLvlLbl val="0"/>
      </c:catAx>
      <c:valAx>
        <c:axId val="52249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0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Bonus!$F$2:$F$12</c:f>
              <c:numCache>
                <c:formatCode>0.0</c:formatCode>
                <c:ptCount val="11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42.335766423357661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0C-4523-A14F-D8009A91AED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Bonus!$G$2:$G$12</c:f>
              <c:numCache>
                <c:formatCode>0.0</c:formatCode>
                <c:ptCount val="11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43.065693430656928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0C-4523-A14F-D8009A91AED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Bonus!$H$2:$H$12</c:f>
              <c:numCache>
                <c:formatCode>0.0</c:formatCode>
                <c:ptCount val="11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14.5985401459854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0C-4523-A14F-D8009A91A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812488"/>
        <c:axId val="310816424"/>
      </c:lineChart>
      <c:catAx>
        <c:axId val="31081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816424"/>
        <c:crosses val="autoZero"/>
        <c:auto val="1"/>
        <c:lblAlgn val="ctr"/>
        <c:lblOffset val="100"/>
        <c:noMultiLvlLbl val="0"/>
      </c:catAx>
      <c:valAx>
        <c:axId val="3108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81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5</xdr:row>
      <xdr:rowOff>129540</xdr:rowOff>
    </xdr:from>
    <xdr:to>
      <xdr:col>14</xdr:col>
      <xdr:colOff>441960</xdr:colOff>
      <xdr:row>20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5D14C-CCFD-4B44-B50A-3AD922D81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7</xdr:row>
      <xdr:rowOff>76200</xdr:rowOff>
    </xdr:from>
    <xdr:to>
      <xdr:col>16</xdr:col>
      <xdr:colOff>312420</xdr:colOff>
      <xdr:row>26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EC2B4-D4A8-4279-80A6-9663CF8AF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15240</xdr:rowOff>
    </xdr:from>
    <xdr:to>
      <xdr:col>14</xdr:col>
      <xdr:colOff>312420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EC5519-62F7-47DD-8171-32AEDC91C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99060</xdr:rowOff>
    </xdr:from>
    <xdr:to>
      <xdr:col>8</xdr:col>
      <xdr:colOff>22860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13C2D-E4A5-4338-897C-950339AFA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il" refreshedDate="43696.963696064813" createdVersion="6" refreshedVersion="6" minRefreshableVersion="3" recordCount="4114" xr:uid="{E9674902-C05A-442B-9DF9-8FE9795D8FCB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il" refreshedDate="43697.88111574074" createdVersion="6" refreshedVersion="6" minRefreshableVersion="3" recordCount="4114" xr:uid="{2257A7B5-D5D0-4D57-8BD4-6393A40AA464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CCBC9-4931-461E-ADB7-7894952CACC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0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B4382-17DD-4DC3-A758-6F56652ADDD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2C0FD-C1BF-45D7-A18A-4DD5A2F3E7A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81956-CDFA-4BD4-A11A-1262404C7DC7}">
  <sheetPr codeName="Sheet1"/>
  <dimension ref="A2:F15"/>
  <sheetViews>
    <sheetView workbookViewId="0">
      <selection activeCell="D5" sqref="D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6" t="s">
        <v>8223</v>
      </c>
      <c r="B2" t="s">
        <v>8360</v>
      </c>
    </row>
    <row r="4" spans="1:6" x14ac:dyDescent="0.3">
      <c r="A4" s="6" t="s">
        <v>8363</v>
      </c>
      <c r="B4" s="6" t="s">
        <v>8364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8219</v>
      </c>
      <c r="E5" t="s">
        <v>8222</v>
      </c>
      <c r="F5" t="s">
        <v>8362</v>
      </c>
    </row>
    <row r="6" spans="1:6" x14ac:dyDescent="0.3">
      <c r="A6" s="7" t="s">
        <v>8310</v>
      </c>
      <c r="B6" s="8">
        <v>40</v>
      </c>
      <c r="C6" s="8">
        <v>180</v>
      </c>
      <c r="D6" s="8">
        <v>300</v>
      </c>
      <c r="E6" s="8"/>
      <c r="F6" s="8">
        <v>520</v>
      </c>
    </row>
    <row r="7" spans="1:6" x14ac:dyDescent="0.3">
      <c r="A7" s="7" t="s">
        <v>8336</v>
      </c>
      <c r="B7" s="8">
        <v>20</v>
      </c>
      <c r="C7" s="8">
        <v>140</v>
      </c>
      <c r="D7" s="8">
        <v>34</v>
      </c>
      <c r="E7" s="8">
        <v>6</v>
      </c>
      <c r="F7" s="8">
        <v>200</v>
      </c>
    </row>
    <row r="8" spans="1:6" x14ac:dyDescent="0.3">
      <c r="A8" s="7" t="s">
        <v>8333</v>
      </c>
      <c r="B8" s="8"/>
      <c r="C8" s="8">
        <v>140</v>
      </c>
      <c r="D8" s="8">
        <v>80</v>
      </c>
      <c r="E8" s="8"/>
      <c r="F8" s="8">
        <v>220</v>
      </c>
    </row>
    <row r="9" spans="1:6" x14ac:dyDescent="0.3">
      <c r="A9" s="7" t="s">
        <v>8331</v>
      </c>
      <c r="B9" s="8">
        <v>24</v>
      </c>
      <c r="C9" s="8"/>
      <c r="D9" s="8"/>
      <c r="E9" s="8"/>
      <c r="F9" s="8">
        <v>24</v>
      </c>
    </row>
    <row r="10" spans="1:6" x14ac:dyDescent="0.3">
      <c r="A10" s="7" t="s">
        <v>8325</v>
      </c>
      <c r="B10" s="8">
        <v>20</v>
      </c>
      <c r="C10" s="8">
        <v>120</v>
      </c>
      <c r="D10" s="8">
        <v>540</v>
      </c>
      <c r="E10" s="8">
        <v>20</v>
      </c>
      <c r="F10" s="8">
        <v>700</v>
      </c>
    </row>
    <row r="11" spans="1:6" x14ac:dyDescent="0.3">
      <c r="A11" s="7" t="s">
        <v>8338</v>
      </c>
      <c r="B11" s="8"/>
      <c r="C11" s="8">
        <v>117</v>
      </c>
      <c r="D11" s="8">
        <v>103</v>
      </c>
      <c r="E11" s="8"/>
      <c r="F11" s="8">
        <v>220</v>
      </c>
    </row>
    <row r="12" spans="1:6" x14ac:dyDescent="0.3">
      <c r="A12" s="7" t="s">
        <v>8322</v>
      </c>
      <c r="B12" s="8">
        <v>30</v>
      </c>
      <c r="C12" s="8">
        <v>127</v>
      </c>
      <c r="D12" s="8">
        <v>80</v>
      </c>
      <c r="E12" s="8"/>
      <c r="F12" s="8">
        <v>237</v>
      </c>
    </row>
    <row r="13" spans="1:6" x14ac:dyDescent="0.3">
      <c r="A13" s="7" t="s">
        <v>8319</v>
      </c>
      <c r="B13" s="8">
        <v>178</v>
      </c>
      <c r="C13" s="8">
        <v>213</v>
      </c>
      <c r="D13" s="8">
        <v>209</v>
      </c>
      <c r="E13" s="8"/>
      <c r="F13" s="8">
        <v>600</v>
      </c>
    </row>
    <row r="14" spans="1:6" x14ac:dyDescent="0.3">
      <c r="A14" s="7" t="s">
        <v>8317</v>
      </c>
      <c r="B14" s="8">
        <v>37</v>
      </c>
      <c r="C14" s="8">
        <v>493</v>
      </c>
      <c r="D14" s="8">
        <v>839</v>
      </c>
      <c r="E14" s="8">
        <v>24</v>
      </c>
      <c r="F14" s="8">
        <v>1393</v>
      </c>
    </row>
    <row r="15" spans="1:6" x14ac:dyDescent="0.3">
      <c r="A15" s="7" t="s">
        <v>8362</v>
      </c>
      <c r="B15" s="8">
        <v>349</v>
      </c>
      <c r="C15" s="8">
        <v>1530</v>
      </c>
      <c r="D15" s="8">
        <v>2185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B9253-F2CE-4263-A783-AB0B571FC4A6}">
  <sheetPr codeName="Sheet2"/>
  <dimension ref="A1:F47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2" spans="1:6" x14ac:dyDescent="0.3">
      <c r="A2" s="6" t="s">
        <v>8308</v>
      </c>
      <c r="B2" t="s">
        <v>8360</v>
      </c>
    </row>
    <row r="4" spans="1:6" x14ac:dyDescent="0.3">
      <c r="A4" s="6" t="s">
        <v>8363</v>
      </c>
      <c r="B4" s="6" t="s">
        <v>8364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11355-1498-4A1B-B2B5-280A187B822E}">
  <sheetPr codeName="Sheet3"/>
  <dimension ref="A1:F18"/>
  <sheetViews>
    <sheetView workbookViewId="0">
      <selection activeCell="B19" sqref="B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8367</v>
      </c>
      <c r="B1" t="s">
        <v>8360</v>
      </c>
    </row>
    <row r="2" spans="1:6" x14ac:dyDescent="0.3">
      <c r="A2" s="6" t="s">
        <v>8308</v>
      </c>
      <c r="B2" t="s">
        <v>8360</v>
      </c>
    </row>
    <row r="4" spans="1:6" x14ac:dyDescent="0.3">
      <c r="A4" s="6" t="s">
        <v>8363</v>
      </c>
      <c r="B4" s="6" t="s">
        <v>8364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3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3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3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3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3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3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3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3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3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3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3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3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3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5023-BFCD-4C8D-8F9C-46DDE9360FD8}">
  <sheetPr codeName="Sheet4"/>
  <dimension ref="A1:H12"/>
  <sheetViews>
    <sheetView workbookViewId="0">
      <selection activeCell="B3" sqref="B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COUNTIFS('Raw Data'!$F$2:$F$4115,"successful",'Raw Data'!$D$2:$D$4115,"&lt;1000")</f>
        <v>322</v>
      </c>
      <c r="C2">
        <f>COUNTIFS('Raw Data'!$F$2:$F$4115,"failed",'Raw Data'!$D$2:$D$4115,"&lt;1000")</f>
        <v>113</v>
      </c>
      <c r="D2">
        <f>COUNTIFS('Raw Data'!$F$2:$F$4115,"canceled",'Raw Data'!$D$2:$D$4115,"&lt;1000")</f>
        <v>18</v>
      </c>
      <c r="E2">
        <f>SUM(B2:D2)</f>
        <v>453</v>
      </c>
      <c r="F2" s="12">
        <f>B2/$E2*100</f>
        <v>71.081677704194263</v>
      </c>
      <c r="G2" s="12">
        <f>C2/$E2*100</f>
        <v>24.944812362030905</v>
      </c>
      <c r="H2" s="12">
        <f>D2/$E2*100</f>
        <v>3.9735099337748347</v>
      </c>
    </row>
    <row r="3" spans="1:8" x14ac:dyDescent="0.3">
      <c r="A3" t="s">
        <v>8389</v>
      </c>
      <c r="B3">
        <f>COUNTIFS('Raw Data'!$F$2:$F$4115,"successful",'Raw Data'!$D$2:$D$4115,"&gt;=1000",'Raw Data'!$D$2:$D$4115,"&lt;=4999")</f>
        <v>932</v>
      </c>
      <c r="C3">
        <f>COUNTIFS('Raw Data'!$F$2:$F$4115,"failed",'Raw Data'!$D$2:$D$4115,"&gt;=1000",'Raw Data'!$D$2:$D$4115,"&lt;=4999")</f>
        <v>420</v>
      </c>
      <c r="D3">
        <f>COUNTIFS('Raw Data'!$F$2:$F$4115,"canceled",'Raw Data'!$D$2:$D$4115,"&gt;=1000",'Raw Data'!$D$2:$D$4115,"&lt;=4999")</f>
        <v>60</v>
      </c>
      <c r="E3">
        <f t="shared" ref="E3:E12" si="0">SUM(B3:D3)</f>
        <v>1412</v>
      </c>
      <c r="F3" s="12">
        <f t="shared" ref="F3:H12" si="1">B3/$E3*100</f>
        <v>66.005665722379604</v>
      </c>
      <c r="G3" s="12">
        <f t="shared" si="1"/>
        <v>29.745042492917843</v>
      </c>
      <c r="H3" s="12">
        <f t="shared" si="1"/>
        <v>4.2492917847025495</v>
      </c>
    </row>
    <row r="4" spans="1:8" x14ac:dyDescent="0.3">
      <c r="A4" t="s">
        <v>8390</v>
      </c>
      <c r="B4">
        <f>COUNTIFS('Raw Data'!$F$2:$F$4115,"successful",'Raw Data'!$D$2:$D$4115,"&gt;=5000",'Raw Data'!$D$2:$D$4115,"&lt;=9999")</f>
        <v>381</v>
      </c>
      <c r="C4">
        <f>COUNTIFS('Raw Data'!$F$2:$F$4115,"failed",'Raw Data'!$D$2:$D$4115,"&gt;=5000",'Raw Data'!$D$2:$D$4115,"&lt;=9999")</f>
        <v>283</v>
      </c>
      <c r="D4">
        <f>COUNTIFS('Raw Data'!$F$2:$F$4115,"canceled",'Raw Data'!$D$2:$D$4115,"&gt;=5000",'Raw Data'!$D$2:$D$4115,"&lt;=9999")</f>
        <v>52</v>
      </c>
      <c r="E4">
        <f t="shared" si="0"/>
        <v>716</v>
      </c>
      <c r="F4" s="12">
        <f t="shared" si="1"/>
        <v>53.212290502793294</v>
      </c>
      <c r="G4" s="12">
        <f t="shared" si="1"/>
        <v>39.52513966480447</v>
      </c>
      <c r="H4" s="12">
        <f t="shared" si="1"/>
        <v>7.2625698324022352</v>
      </c>
    </row>
    <row r="5" spans="1:8" x14ac:dyDescent="0.3">
      <c r="A5" t="s">
        <v>8391</v>
      </c>
      <c r="B5">
        <f>COUNTIFS('Raw Data'!$F$2:$F$4115,"successful",'Raw Data'!$D$2:$D$4115,"&gt;=10000",'Raw Data'!$D$2:$D$4115,"&lt;=14999")</f>
        <v>168</v>
      </c>
      <c r="C5">
        <f>COUNTIFS('Raw Data'!$F$2:$F$4115,"failed",'Raw Data'!$D$2:$D$4115,"&gt;=10000",'Raw Data'!$D$2:$D$4115,"&lt;=14999")</f>
        <v>144</v>
      </c>
      <c r="D5">
        <f>COUNTIFS('Raw Data'!$F$2:$F$4115,"canceled",'Raw Data'!$D$2:$D$4115,"&gt;=10000",'Raw Data'!$D$2:$D$4115,"&lt;=14999")</f>
        <v>40</v>
      </c>
      <c r="E5">
        <f t="shared" si="0"/>
        <v>352</v>
      </c>
      <c r="F5" s="12">
        <f t="shared" si="1"/>
        <v>47.727272727272727</v>
      </c>
      <c r="G5" s="12">
        <f t="shared" si="1"/>
        <v>40.909090909090914</v>
      </c>
      <c r="H5" s="12">
        <f t="shared" si="1"/>
        <v>11.363636363636363</v>
      </c>
    </row>
    <row r="6" spans="1:8" x14ac:dyDescent="0.3">
      <c r="A6" t="s">
        <v>8392</v>
      </c>
      <c r="B6">
        <f>COUNTIFS('Raw Data'!$F$2:$F$4115,"successful",'Raw Data'!$D$2:$D$4115,"&gt;=15000",'Raw Data'!$D$2:$D$4115,"&lt;=19999")</f>
        <v>94</v>
      </c>
      <c r="C6">
        <f>COUNTIFS('Raw Data'!$F$2:$F$4115,"failed",'Raw Data'!$D$2:$D$4115,"&gt;=15000",'Raw Data'!$D$2:$D$4115,"&lt;=19999")</f>
        <v>90</v>
      </c>
      <c r="D6">
        <f>COUNTIFS('Raw Data'!$F$2:$F$4115,"canceled",'Raw Data'!$D$2:$D$4115,"&gt;=15000",'Raw Data'!$D$2:$D$4115,"&lt;=19999")</f>
        <v>17</v>
      </c>
      <c r="E6">
        <f t="shared" si="0"/>
        <v>201</v>
      </c>
      <c r="F6" s="12">
        <f t="shared" si="1"/>
        <v>46.766169154228855</v>
      </c>
      <c r="G6" s="12">
        <f t="shared" si="1"/>
        <v>44.776119402985074</v>
      </c>
      <c r="H6" s="12">
        <f t="shared" si="1"/>
        <v>8.4577114427860707</v>
      </c>
    </row>
    <row r="7" spans="1:8" x14ac:dyDescent="0.3">
      <c r="A7" t="s">
        <v>8393</v>
      </c>
      <c r="B7">
        <f>COUNTIFS('Raw Data'!$F$2:$F$4115,"successful",'Raw Data'!$D$2:$D$4115,"&gt;=20000",'Raw Data'!$D$2:$D$4115,"&lt;=24999")</f>
        <v>62</v>
      </c>
      <c r="C7">
        <f>COUNTIFS('Raw Data'!$F$2:$F$4115,"failed",'Raw Data'!$D$2:$D$4115,"&gt;=20000",'Raw Data'!$D$2:$D$4115,"&lt;=24999")</f>
        <v>72</v>
      </c>
      <c r="D7">
        <f>COUNTIFS('Raw Data'!$F$2:$F$4115,"canceled",'Raw Data'!$D$2:$D$4115,"&gt;=20000",'Raw Data'!$D$2:$D$4115,"&lt;=24999")</f>
        <v>14</v>
      </c>
      <c r="E7">
        <f t="shared" si="0"/>
        <v>148</v>
      </c>
      <c r="F7" s="12">
        <f t="shared" si="1"/>
        <v>41.891891891891895</v>
      </c>
      <c r="G7" s="12">
        <f t="shared" si="1"/>
        <v>48.648648648648653</v>
      </c>
      <c r="H7" s="12">
        <f t="shared" si="1"/>
        <v>9.4594594594594597</v>
      </c>
    </row>
    <row r="8" spans="1:8" x14ac:dyDescent="0.3">
      <c r="A8" t="s">
        <v>8394</v>
      </c>
      <c r="B8">
        <f>COUNTIFS('Raw Data'!$F$2:$F$4115,"successful",'Raw Data'!$D$2:$D$4115,"&gt;=25000",'Raw Data'!$D$2:$D$4115,"&lt;=29999")</f>
        <v>55</v>
      </c>
      <c r="C8">
        <f>COUNTIFS('Raw Data'!$F$2:$F$4115,"failed",'Raw Data'!$D$2:$D$4115,"&gt;=25000",'Raw Data'!$D$2:$D$4115,"&lt;=29999")</f>
        <v>64</v>
      </c>
      <c r="D8">
        <f>COUNTIFS('Raw Data'!$F$2:$F$4115,"canceled",'Raw Data'!$D$2:$D$4115,"&gt;=25000",'Raw Data'!$D$2:$D$4115,"&lt;=29999")</f>
        <v>18</v>
      </c>
      <c r="E8">
        <f t="shared" si="0"/>
        <v>137</v>
      </c>
      <c r="F8" s="12">
        <f t="shared" si="1"/>
        <v>40.145985401459853</v>
      </c>
      <c r="G8" s="12">
        <f t="shared" si="1"/>
        <v>46.715328467153284</v>
      </c>
      <c r="H8" s="12">
        <f t="shared" si="1"/>
        <v>13.138686131386862</v>
      </c>
    </row>
    <row r="9" spans="1:8" x14ac:dyDescent="0.3">
      <c r="A9" t="s">
        <v>8395</v>
      </c>
      <c r="B9">
        <f>COUNTIFS('Raw Data'!$F$2:$F$4115,"successful",'Raw Data'!$D$2:$D$4115,"&gt;=30000",'Raw Data'!$D$2:$D$4115,"&lt;=39999")</f>
        <v>58</v>
      </c>
      <c r="C9">
        <f>COUNTIFS('Raw Data'!$F$2:$F$4115,"failed",'Raw Data'!$D$2:$D$4115,"&gt;=30000",'Raw Data'!$D$2:$D$4115,"&lt;=39999")</f>
        <v>59</v>
      </c>
      <c r="D9">
        <f>COUNTIFS('Raw Data'!$F$2:$F$4115,"canceled",'Raw Data'!$D$2:$D$4115,"&gt;=30000",'Raw Data'!$D$2:$D$4115,"&lt;=39999")</f>
        <v>20</v>
      </c>
      <c r="E9">
        <f t="shared" si="0"/>
        <v>137</v>
      </c>
      <c r="F9" s="12">
        <f t="shared" si="1"/>
        <v>42.335766423357661</v>
      </c>
      <c r="G9" s="12">
        <f t="shared" si="1"/>
        <v>43.065693430656928</v>
      </c>
      <c r="H9" s="12">
        <f t="shared" si="1"/>
        <v>14.5985401459854</v>
      </c>
    </row>
    <row r="10" spans="1:8" x14ac:dyDescent="0.3">
      <c r="A10" t="s">
        <v>8396</v>
      </c>
      <c r="B10">
        <f>COUNTIFS('Raw Data'!$F$2:$F$4115,"successful",'Raw Data'!$D$2:$D$4115,"&gt;=40000",'Raw Data'!$D$2:$D$4115,"&lt;=44999")</f>
        <v>21</v>
      </c>
      <c r="C10">
        <f>COUNTIFS('Raw Data'!$F$2:$F$4115,"failed",'Raw Data'!$D$2:$D$4115,"&gt;=40000",'Raw Data'!$D$2:$D$4115,"&lt;=44999")</f>
        <v>16</v>
      </c>
      <c r="D10">
        <f>COUNTIFS('Raw Data'!$F$2:$F$4115,"canceled",'Raw Data'!$D$2:$D$4115,"&gt;=40000",'Raw Data'!$D$2:$D$4115,"&lt;=44999")</f>
        <v>6</v>
      </c>
      <c r="E10">
        <f t="shared" si="0"/>
        <v>43</v>
      </c>
      <c r="F10" s="12">
        <f t="shared" si="1"/>
        <v>48.837209302325576</v>
      </c>
      <c r="G10" s="12">
        <f t="shared" si="1"/>
        <v>37.209302325581397</v>
      </c>
      <c r="H10" s="12">
        <f t="shared" si="1"/>
        <v>13.953488372093023</v>
      </c>
    </row>
    <row r="11" spans="1:8" x14ac:dyDescent="0.3">
      <c r="A11" t="s">
        <v>8397</v>
      </c>
      <c r="B11">
        <f>COUNTIFS('Raw Data'!$F$2:$F$4115,"successful",'Raw Data'!$D$2:$D$4115,"&gt;=45000",'Raw Data'!$D$2:$D$4115,"&lt;=49999")</f>
        <v>6</v>
      </c>
      <c r="C11">
        <f>COUNTIFS('Raw Data'!$F$2:$F$4115,"failed",'Raw Data'!$D$2:$D$4115,"&gt;=45000",'Raw Data'!$D$2:$D$4115,"&lt;=49999")</f>
        <v>11</v>
      </c>
      <c r="D11">
        <f>COUNTIFS('Raw Data'!$F$2:$F$4115,"canceled",'Raw Data'!$D$2:$D$4115,"&gt;=45000",'Raw Data'!$D$2:$D$4115,"&lt;=49999")</f>
        <v>4</v>
      </c>
      <c r="E11">
        <f t="shared" si="0"/>
        <v>21</v>
      </c>
      <c r="F11" s="12">
        <f t="shared" si="1"/>
        <v>28.571428571428569</v>
      </c>
      <c r="G11" s="12">
        <f t="shared" si="1"/>
        <v>52.380952380952387</v>
      </c>
      <c r="H11" s="12">
        <f t="shared" si="1"/>
        <v>19.047619047619047</v>
      </c>
    </row>
    <row r="12" spans="1:8" x14ac:dyDescent="0.3">
      <c r="A12" t="s">
        <v>8398</v>
      </c>
      <c r="B12">
        <f>COUNTIFS('Raw Data'!$F$2:$F$4115,"successful",'Raw Data'!$D$2:$D$4115,"&gt;=50000")</f>
        <v>86</v>
      </c>
      <c r="C12">
        <f>COUNTIFS('Raw Data'!$F$2:$F$4115,"failed",'Raw Data'!$D$2:$D$4115,"&gt;=50000")</f>
        <v>258</v>
      </c>
      <c r="D12">
        <f>COUNTIFS('Raw Data'!$F$2:$F$4115,"canceled",'Raw Data'!$D$2:$D$4115,"&gt;=50000")</f>
        <v>100</v>
      </c>
      <c r="E12">
        <f t="shared" si="0"/>
        <v>444</v>
      </c>
      <c r="F12" s="12">
        <f t="shared" si="1"/>
        <v>19.36936936936937</v>
      </c>
      <c r="G12" s="12">
        <f t="shared" si="1"/>
        <v>58.108108108108105</v>
      </c>
      <c r="H12" s="12">
        <f t="shared" si="1"/>
        <v>22.522522522522522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abSelected="1" topLeftCell="K1" zoomScaleNormal="100" workbookViewId="0">
      <selection activeCell="N10" sqref="N1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11.33203125" bestFit="1" customWidth="1"/>
    <col min="18" max="18" width="15.5546875" bestFit="1" customWidth="1"/>
    <col min="19" max="19" width="21.664062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" t="s">
        <v>8366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11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11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11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11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11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11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11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11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11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11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11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11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11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11">
        <f t="shared" si="259"/>
        <v>42377.273611111115</v>
      </c>
    </row>
  </sheetData>
  <autoFilter ref="A1:N4115" xr:uid="{ACDEC37B-0BBF-4E8B-BC75-5AB66F9F78CA}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Sheet6</vt:lpstr>
      <vt:lpstr>Bonus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salil</cp:lastModifiedBy>
  <dcterms:created xsi:type="dcterms:W3CDTF">2017-04-20T15:17:24Z</dcterms:created>
  <dcterms:modified xsi:type="dcterms:W3CDTF">2019-08-24T17:16:57Z</dcterms:modified>
</cp:coreProperties>
</file>